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12d275e03aab489/Dokumente/Privat/Flur Genossenschaft/"/>
    </mc:Choice>
  </mc:AlternateContent>
  <xr:revisionPtr revIDLastSave="259" documentId="8_{C2C99FDD-3F4B-4947-938D-874CAC57569C}" xr6:coauthVersionLast="47" xr6:coauthVersionMax="47" xr10:uidLastSave="{315EEBAD-8F3D-4E68-98F2-9FBE85E834A4}"/>
  <bookViews>
    <workbookView xWindow="-108" yWindow="-108" windowWidth="23256" windowHeight="13896" activeTab="1" xr2:uid="{00000000-000D-0000-FFFF-FFFF00000000}"/>
  </bookViews>
  <sheets>
    <sheet name="Perimeter" sheetId="1" r:id="rId1"/>
    <sheet name="Adressen" sheetId="2" r:id="rId2"/>
    <sheet name="HV Präsenzliste" sheetId="3" r:id="rId3"/>
    <sheet name="HV Präsenz sortiert" sheetId="6" r:id="rId4"/>
    <sheet name="Briefadressen" sheetId="4" r:id="rId5"/>
  </sheets>
  <definedNames>
    <definedName name="_xlnm._FilterDatabase" localSheetId="4" hidden="1">Briefadressen!$A$1:$Q$87</definedName>
    <definedName name="_xlnm._FilterDatabase" localSheetId="0" hidden="1">Perimeter!#REF!</definedName>
    <definedName name="_Zu1">Perimeter!#REF!</definedName>
    <definedName name="_Zu2">Perimeter!#REF!</definedName>
    <definedName name="B">Perimeter!#REF!</definedName>
    <definedName name="_xlnm.Print_Area" localSheetId="1">Adressen!$A$5:$P$94</definedName>
    <definedName name="_xlnm.Print_Area" localSheetId="0">Perimeter!$A$1:$AQ$241</definedName>
    <definedName name="_xlnm.Print_Titles" localSheetId="0">Perimeter!$1:$10</definedName>
    <definedName name="Total">Perimeter!#REF!</definedName>
    <definedName name="ZU">Perimeter!#REF!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135" i="1" l="1"/>
  <c r="V135" i="1" s="1"/>
  <c r="O135" i="1"/>
  <c r="Q135" i="1"/>
  <c r="Y135" i="1" s="1"/>
  <c r="Z134" i="1" s="1"/>
  <c r="R135" i="1"/>
  <c r="S135" i="1"/>
  <c r="T135" i="1"/>
  <c r="U135" i="1"/>
  <c r="B10" i="3"/>
  <c r="B4" i="3"/>
  <c r="B5" i="3"/>
  <c r="B6" i="3"/>
  <c r="B7" i="3"/>
  <c r="B8" i="3"/>
  <c r="B9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V226" i="1"/>
  <c r="V227" i="1"/>
  <c r="Q227" i="1"/>
  <c r="Q229" i="1"/>
  <c r="Q230" i="1"/>
  <c r="R226" i="1"/>
  <c r="R227" i="1"/>
  <c r="R229" i="1"/>
  <c r="R230" i="1"/>
  <c r="Q226" i="1"/>
  <c r="AF234" i="1" l="1"/>
  <c r="W234" i="1"/>
  <c r="V234" i="1"/>
  <c r="U234" i="1"/>
  <c r="T234" i="1"/>
  <c r="S234" i="1"/>
  <c r="R234" i="1"/>
  <c r="Q234" i="1"/>
  <c r="O234" i="1"/>
  <c r="W232" i="1"/>
  <c r="U232" i="1"/>
  <c r="T232" i="1"/>
  <c r="S232" i="1"/>
  <c r="R232" i="1"/>
  <c r="Q232" i="1"/>
  <c r="O232" i="1"/>
  <c r="V232" i="1"/>
  <c r="N58" i="1"/>
  <c r="V58" i="1" s="1"/>
  <c r="O58" i="1"/>
  <c r="Q58" i="1"/>
  <c r="R58" i="1"/>
  <c r="S58" i="1"/>
  <c r="T58" i="1"/>
  <c r="U58" i="1"/>
  <c r="W58" i="1"/>
  <c r="Y234" i="1" l="1"/>
  <c r="Z234" i="1" s="1"/>
  <c r="Y232" i="1"/>
  <c r="Y58" i="1"/>
  <c r="U230" i="1"/>
  <c r="Y230" i="1" s="1"/>
  <c r="AC229" i="1" s="1"/>
  <c r="U229" i="1"/>
  <c r="Y229" i="1" s="1"/>
  <c r="Z229" i="1" s="1"/>
  <c r="U227" i="1"/>
  <c r="Y227" i="1" s="1"/>
  <c r="U226" i="1"/>
  <c r="Y226" i="1" s="1"/>
  <c r="Z226" i="1" s="1"/>
  <c r="N227" i="1"/>
  <c r="AC227" i="1"/>
  <c r="N229" i="1"/>
  <c r="N230" i="1"/>
  <c r="H29" i="4"/>
  <c r="I54" i="4"/>
  <c r="N226" i="1"/>
  <c r="U114" i="1"/>
  <c r="U112" i="1"/>
  <c r="N114" i="1"/>
  <c r="V114" i="1" s="1"/>
  <c r="W115" i="1"/>
  <c r="U115" i="1"/>
  <c r="T115" i="1"/>
  <c r="S115" i="1"/>
  <c r="R115" i="1"/>
  <c r="Q115" i="1"/>
  <c r="N115" i="1"/>
  <c r="V115" i="1" s="1"/>
  <c r="Q54" i="1"/>
  <c r="R54" i="1"/>
  <c r="S54" i="1"/>
  <c r="T54" i="1"/>
  <c r="U54" i="1"/>
  <c r="W54" i="1"/>
  <c r="Q55" i="1"/>
  <c r="R55" i="1"/>
  <c r="S55" i="1"/>
  <c r="U55" i="1"/>
  <c r="V55" i="1"/>
  <c r="W55" i="1"/>
  <c r="Q49" i="1"/>
  <c r="R49" i="1"/>
  <c r="S49" i="1"/>
  <c r="U49" i="1"/>
  <c r="V49" i="1"/>
  <c r="W49" i="1"/>
  <c r="Q50" i="1"/>
  <c r="S50" i="1"/>
  <c r="T50" i="1"/>
  <c r="U50" i="1"/>
  <c r="V50" i="1"/>
  <c r="W50" i="1"/>
  <c r="Q51" i="1"/>
  <c r="S51" i="1"/>
  <c r="T51" i="1"/>
  <c r="U51" i="1"/>
  <c r="V51" i="1"/>
  <c r="W51" i="1"/>
  <c r="N218" i="1"/>
  <c r="V218" i="1" s="1"/>
  <c r="N217" i="1"/>
  <c r="V217" i="1" s="1"/>
  <c r="U218" i="1"/>
  <c r="N51" i="1"/>
  <c r="R51" i="1" s="1"/>
  <c r="W224" i="1"/>
  <c r="U224" i="1"/>
  <c r="T224" i="1"/>
  <c r="S224" i="1"/>
  <c r="R224" i="1"/>
  <c r="Q224" i="1"/>
  <c r="N224" i="1"/>
  <c r="V224" i="1" s="1"/>
  <c r="N71" i="1"/>
  <c r="T71" i="1" s="1"/>
  <c r="Q71" i="1"/>
  <c r="S71" i="1"/>
  <c r="U71" i="1"/>
  <c r="V71" i="1"/>
  <c r="W71" i="1"/>
  <c r="U223" i="1"/>
  <c r="N223" i="1"/>
  <c r="V223" i="1" s="1"/>
  <c r="N213" i="1"/>
  <c r="V213" i="1" s="1"/>
  <c r="U213" i="1"/>
  <c r="U188" i="1"/>
  <c r="U194" i="1"/>
  <c r="U191" i="1"/>
  <c r="N181" i="1"/>
  <c r="N183" i="1"/>
  <c r="N185" i="1"/>
  <c r="V185" i="1" s="1"/>
  <c r="N187" i="1"/>
  <c r="V187" i="1" s="1"/>
  <c r="N188" i="1"/>
  <c r="V188" i="1" s="1"/>
  <c r="N190" i="1"/>
  <c r="V190" i="1" s="1"/>
  <c r="N191" i="1"/>
  <c r="V191" i="1" s="1"/>
  <c r="N193" i="1"/>
  <c r="V193" i="1" s="1"/>
  <c r="N194" i="1"/>
  <c r="V194" i="1" s="1"/>
  <c r="N196" i="1"/>
  <c r="V196" i="1" s="1"/>
  <c r="N31" i="1"/>
  <c r="X31" i="1" s="1"/>
  <c r="N33" i="1"/>
  <c r="V33" i="1" s="1"/>
  <c r="N35" i="1"/>
  <c r="V35" i="1" s="1"/>
  <c r="N37" i="1"/>
  <c r="V37" i="1" s="1"/>
  <c r="N39" i="1"/>
  <c r="V39" i="1" s="1"/>
  <c r="N41" i="1"/>
  <c r="R41" i="1" s="1"/>
  <c r="N42" i="1"/>
  <c r="T42" i="1" s="1"/>
  <c r="N44" i="1"/>
  <c r="V44" i="1" s="1"/>
  <c r="N46" i="1"/>
  <c r="N48" i="1"/>
  <c r="V48" i="1" s="1"/>
  <c r="N49" i="1"/>
  <c r="T49" i="1" s="1"/>
  <c r="N50" i="1"/>
  <c r="R50" i="1" s="1"/>
  <c r="N53" i="1"/>
  <c r="T53" i="1" s="1"/>
  <c r="N54" i="1"/>
  <c r="X54" i="1" s="1"/>
  <c r="N55" i="1"/>
  <c r="T55" i="1" s="1"/>
  <c r="N57" i="1"/>
  <c r="N59" i="1"/>
  <c r="N60" i="1"/>
  <c r="R60" i="1" s="1"/>
  <c r="N61" i="1"/>
  <c r="T61" i="1" s="1"/>
  <c r="N63" i="1"/>
  <c r="V63" i="1" s="1"/>
  <c r="N65" i="1"/>
  <c r="V65" i="1" s="1"/>
  <c r="N67" i="1"/>
  <c r="T67" i="1" s="1"/>
  <c r="N68" i="1"/>
  <c r="T68" i="1" s="1"/>
  <c r="N70" i="1"/>
  <c r="N73" i="1"/>
  <c r="V73" i="1" s="1"/>
  <c r="N75" i="1"/>
  <c r="V75" i="1" s="1"/>
  <c r="N77" i="1"/>
  <c r="V77" i="1" s="1"/>
  <c r="N79" i="1"/>
  <c r="V79" i="1" s="1"/>
  <c r="N81" i="1"/>
  <c r="V81" i="1" s="1"/>
  <c r="N82" i="1"/>
  <c r="V82" i="1" s="1"/>
  <c r="N84" i="1"/>
  <c r="V84" i="1" s="1"/>
  <c r="N86" i="1"/>
  <c r="V86" i="1" s="1"/>
  <c r="N87" i="1"/>
  <c r="V87" i="1" s="1"/>
  <c r="N88" i="1"/>
  <c r="V88" i="1" s="1"/>
  <c r="N89" i="1"/>
  <c r="V89" i="1" s="1"/>
  <c r="N91" i="1"/>
  <c r="V91" i="1" s="1"/>
  <c r="N93" i="1"/>
  <c r="V93" i="1" s="1"/>
  <c r="N94" i="1"/>
  <c r="V94" i="1" s="1"/>
  <c r="N95" i="1"/>
  <c r="V95" i="1" s="1"/>
  <c r="N96" i="1"/>
  <c r="V96" i="1" s="1"/>
  <c r="N98" i="1"/>
  <c r="V98" i="1" s="1"/>
  <c r="N100" i="1"/>
  <c r="V100" i="1" s="1"/>
  <c r="N102" i="1"/>
  <c r="V102" i="1" s="1"/>
  <c r="N104" i="1"/>
  <c r="V104" i="1" s="1"/>
  <c r="N105" i="1"/>
  <c r="V105" i="1" s="1"/>
  <c r="N107" i="1"/>
  <c r="V107" i="1" s="1"/>
  <c r="N108" i="1"/>
  <c r="V108" i="1" s="1"/>
  <c r="N110" i="1"/>
  <c r="V110" i="1" s="1"/>
  <c r="N112" i="1"/>
  <c r="V112" i="1" s="1"/>
  <c r="N117" i="1"/>
  <c r="V117" i="1" s="1"/>
  <c r="N119" i="1"/>
  <c r="V119" i="1" s="1"/>
  <c r="N121" i="1"/>
  <c r="V121" i="1" s="1"/>
  <c r="N123" i="1"/>
  <c r="V123" i="1" s="1"/>
  <c r="N125" i="1"/>
  <c r="V125" i="1" s="1"/>
  <c r="N127" i="1"/>
  <c r="V127" i="1" s="1"/>
  <c r="N129" i="1"/>
  <c r="V129" i="1" s="1"/>
  <c r="N131" i="1"/>
  <c r="V131" i="1" s="1"/>
  <c r="N132" i="1"/>
  <c r="V132" i="1" s="1"/>
  <c r="N134" i="1"/>
  <c r="V134" i="1" s="1"/>
  <c r="N137" i="1"/>
  <c r="V137" i="1" s="1"/>
  <c r="N138" i="1"/>
  <c r="V138" i="1" s="1"/>
  <c r="N140" i="1"/>
  <c r="V140" i="1" s="1"/>
  <c r="N141" i="1"/>
  <c r="N143" i="1"/>
  <c r="V143" i="1" s="1"/>
  <c r="N144" i="1"/>
  <c r="V144" i="1" s="1"/>
  <c r="N146" i="1"/>
  <c r="V146" i="1" s="1"/>
  <c r="N147" i="1"/>
  <c r="V147" i="1" s="1"/>
  <c r="N149" i="1"/>
  <c r="V149" i="1" s="1"/>
  <c r="N150" i="1"/>
  <c r="V150" i="1" s="1"/>
  <c r="N152" i="1"/>
  <c r="V152" i="1" s="1"/>
  <c r="N154" i="1"/>
  <c r="R154" i="1" s="1"/>
  <c r="N155" i="1"/>
  <c r="V155" i="1" s="1"/>
  <c r="N157" i="1"/>
  <c r="R157" i="1" s="1"/>
  <c r="N159" i="1"/>
  <c r="T159" i="1" s="1"/>
  <c r="N161" i="1"/>
  <c r="N162" i="1"/>
  <c r="T162" i="1" s="1"/>
  <c r="N164" i="1"/>
  <c r="V164" i="1" s="1"/>
  <c r="N165" i="1"/>
  <c r="T165" i="1" s="1"/>
  <c r="N167" i="1"/>
  <c r="V167" i="1" s="1"/>
  <c r="N168" i="1"/>
  <c r="T168" i="1" s="1"/>
  <c r="N170" i="1"/>
  <c r="R170" i="1" s="1"/>
  <c r="N172" i="1"/>
  <c r="T172" i="1" s="1"/>
  <c r="N174" i="1"/>
  <c r="R174" i="1" s="1"/>
  <c r="N176" i="1"/>
  <c r="R176" i="1" s="1"/>
  <c r="N178" i="1"/>
  <c r="N179" i="1"/>
  <c r="T179" i="1" s="1"/>
  <c r="N198" i="1"/>
  <c r="V198" i="1" s="1"/>
  <c r="N200" i="1"/>
  <c r="V200" i="1" s="1"/>
  <c r="N202" i="1"/>
  <c r="V202" i="1" s="1"/>
  <c r="N204" i="1"/>
  <c r="V204" i="1" s="1"/>
  <c r="N206" i="1"/>
  <c r="V206" i="1" s="1"/>
  <c r="N208" i="1"/>
  <c r="V208" i="1" s="1"/>
  <c r="N210" i="1"/>
  <c r="V210" i="1" s="1"/>
  <c r="N212" i="1"/>
  <c r="V212" i="1" s="1"/>
  <c r="N215" i="1"/>
  <c r="V215" i="1" s="1"/>
  <c r="N220" i="1"/>
  <c r="V220" i="1" s="1"/>
  <c r="N222" i="1"/>
  <c r="V222" i="1" s="1"/>
  <c r="N13" i="1"/>
  <c r="V13" i="1" s="1"/>
  <c r="N14" i="1"/>
  <c r="R14" i="1" s="1"/>
  <c r="N16" i="1"/>
  <c r="T16" i="1" s="1"/>
  <c r="N17" i="1"/>
  <c r="N18" i="1"/>
  <c r="T18" i="1" s="1"/>
  <c r="N20" i="1"/>
  <c r="N21" i="1"/>
  <c r="T21" i="1" s="1"/>
  <c r="N22" i="1"/>
  <c r="T22" i="1" s="1"/>
  <c r="N24" i="1"/>
  <c r="V24" i="1" s="1"/>
  <c r="N26" i="1"/>
  <c r="V26" i="1" s="1"/>
  <c r="N27" i="1"/>
  <c r="R27" i="1" s="1"/>
  <c r="N29" i="1"/>
  <c r="R29" i="1" s="1"/>
  <c r="N12" i="1"/>
  <c r="T12" i="1" s="1"/>
  <c r="AM4" i="1"/>
  <c r="AJ4" i="1"/>
  <c r="AG4" i="1"/>
  <c r="AD4" i="1"/>
  <c r="AA4" i="1"/>
  <c r="AQ9" i="1"/>
  <c r="A15" i="3"/>
  <c r="A87" i="3"/>
  <c r="C87" i="3"/>
  <c r="D87" i="3"/>
  <c r="E87" i="3"/>
  <c r="A88" i="3"/>
  <c r="C88" i="3"/>
  <c r="D88" i="3"/>
  <c r="E88" i="3"/>
  <c r="A85" i="4"/>
  <c r="B85" i="4"/>
  <c r="C85" i="4"/>
  <c r="D85" i="4"/>
  <c r="E85" i="4"/>
  <c r="F85" i="4"/>
  <c r="G85" i="4"/>
  <c r="H85" i="4"/>
  <c r="I85" i="4"/>
  <c r="N85" i="4"/>
  <c r="O85" i="4"/>
  <c r="P85" i="4"/>
  <c r="Q85" i="4"/>
  <c r="A86" i="4"/>
  <c r="B86" i="4"/>
  <c r="C86" i="4"/>
  <c r="D86" i="4"/>
  <c r="E86" i="4"/>
  <c r="F86" i="4"/>
  <c r="G86" i="4"/>
  <c r="H86" i="4"/>
  <c r="I86" i="4"/>
  <c r="N86" i="4"/>
  <c r="O86" i="4"/>
  <c r="P86" i="4"/>
  <c r="Q86" i="4"/>
  <c r="A87" i="4"/>
  <c r="B87" i="4"/>
  <c r="C87" i="4"/>
  <c r="D87" i="4"/>
  <c r="E87" i="4"/>
  <c r="F87" i="4"/>
  <c r="G87" i="4"/>
  <c r="H87" i="4"/>
  <c r="I87" i="4"/>
  <c r="J87" i="4"/>
  <c r="K87" i="4"/>
  <c r="L87" i="4"/>
  <c r="M87" i="4"/>
  <c r="N87" i="4"/>
  <c r="O87" i="4"/>
  <c r="P87" i="4"/>
  <c r="Q87" i="4"/>
  <c r="W222" i="1"/>
  <c r="T222" i="1"/>
  <c r="S222" i="1"/>
  <c r="Q222" i="1"/>
  <c r="O222" i="1"/>
  <c r="R222" i="1"/>
  <c r="W220" i="1"/>
  <c r="U220" i="1"/>
  <c r="T220" i="1"/>
  <c r="S220" i="1"/>
  <c r="R220" i="1"/>
  <c r="Q220" i="1"/>
  <c r="A3" i="4"/>
  <c r="B3" i="4"/>
  <c r="C3" i="4"/>
  <c r="D3" i="4"/>
  <c r="E3" i="4"/>
  <c r="F3" i="4"/>
  <c r="G3" i="4"/>
  <c r="H3" i="4"/>
  <c r="I3" i="4"/>
  <c r="N3" i="4"/>
  <c r="O3" i="4"/>
  <c r="P3" i="4"/>
  <c r="Q3" i="4"/>
  <c r="A4" i="4"/>
  <c r="B4" i="4"/>
  <c r="C4" i="4"/>
  <c r="D4" i="4"/>
  <c r="E4" i="4"/>
  <c r="F4" i="4"/>
  <c r="G4" i="4"/>
  <c r="H4" i="4"/>
  <c r="I4" i="4"/>
  <c r="N4" i="4"/>
  <c r="O4" i="4"/>
  <c r="P4" i="4"/>
  <c r="Q4" i="4"/>
  <c r="A5" i="4"/>
  <c r="B5" i="4"/>
  <c r="C5" i="4"/>
  <c r="D5" i="4"/>
  <c r="F5" i="4"/>
  <c r="G5" i="4"/>
  <c r="H5" i="4"/>
  <c r="I5" i="4"/>
  <c r="N5" i="4"/>
  <c r="O5" i="4"/>
  <c r="P5" i="4"/>
  <c r="Q5" i="4"/>
  <c r="A6" i="4"/>
  <c r="B6" i="4"/>
  <c r="C6" i="4"/>
  <c r="D6" i="4"/>
  <c r="E6" i="4"/>
  <c r="F6" i="4"/>
  <c r="G6" i="4"/>
  <c r="H6" i="4"/>
  <c r="I6" i="4"/>
  <c r="N6" i="4"/>
  <c r="O6" i="4"/>
  <c r="P6" i="4"/>
  <c r="Q6" i="4"/>
  <c r="A7" i="4"/>
  <c r="B7" i="4"/>
  <c r="C7" i="4"/>
  <c r="D7" i="4"/>
  <c r="E7" i="4"/>
  <c r="F7" i="4"/>
  <c r="G7" i="4"/>
  <c r="H7" i="4"/>
  <c r="I7" i="4"/>
  <c r="N7" i="4"/>
  <c r="O7" i="4"/>
  <c r="P7" i="4"/>
  <c r="Q7" i="4"/>
  <c r="A8" i="4"/>
  <c r="B8" i="4"/>
  <c r="C8" i="4"/>
  <c r="D8" i="4"/>
  <c r="E8" i="4"/>
  <c r="F8" i="4"/>
  <c r="G8" i="4"/>
  <c r="H8" i="4"/>
  <c r="I8" i="4"/>
  <c r="N8" i="4"/>
  <c r="O8" i="4"/>
  <c r="P8" i="4"/>
  <c r="Q8" i="4"/>
  <c r="A9" i="4"/>
  <c r="B9" i="4"/>
  <c r="C9" i="4"/>
  <c r="D9" i="4"/>
  <c r="E9" i="4"/>
  <c r="F9" i="4"/>
  <c r="G9" i="4"/>
  <c r="H9" i="4"/>
  <c r="I9" i="4"/>
  <c r="N9" i="4"/>
  <c r="O9" i="4"/>
  <c r="P9" i="4"/>
  <c r="Q9" i="4"/>
  <c r="A10" i="4"/>
  <c r="B10" i="4"/>
  <c r="C10" i="4"/>
  <c r="D10" i="4"/>
  <c r="E10" i="4"/>
  <c r="F10" i="4"/>
  <c r="G10" i="4"/>
  <c r="H10" i="4"/>
  <c r="I10" i="4"/>
  <c r="N10" i="4"/>
  <c r="O10" i="4"/>
  <c r="P10" i="4"/>
  <c r="Q10" i="4"/>
  <c r="A11" i="4"/>
  <c r="E11" i="4"/>
  <c r="F11" i="4"/>
  <c r="G11" i="4"/>
  <c r="H11" i="4"/>
  <c r="I11" i="4"/>
  <c r="N11" i="4"/>
  <c r="O11" i="4"/>
  <c r="P11" i="4"/>
  <c r="Q11" i="4"/>
  <c r="A12" i="4"/>
  <c r="B12" i="4"/>
  <c r="C12" i="4"/>
  <c r="D12" i="4"/>
  <c r="E12" i="4"/>
  <c r="F12" i="4"/>
  <c r="G12" i="4"/>
  <c r="H12" i="4"/>
  <c r="I12" i="4"/>
  <c r="N12" i="4"/>
  <c r="O12" i="4"/>
  <c r="P12" i="4"/>
  <c r="Q12" i="4"/>
  <c r="A13" i="4"/>
  <c r="B13" i="4"/>
  <c r="C13" i="4"/>
  <c r="D13" i="4"/>
  <c r="E13" i="4"/>
  <c r="F13" i="4"/>
  <c r="G13" i="4"/>
  <c r="H13" i="4"/>
  <c r="I13" i="4"/>
  <c r="N13" i="4"/>
  <c r="O13" i="4"/>
  <c r="P13" i="4"/>
  <c r="Q13" i="4"/>
  <c r="A14" i="4"/>
  <c r="B14" i="4"/>
  <c r="C14" i="4"/>
  <c r="D14" i="4"/>
  <c r="E14" i="4"/>
  <c r="F14" i="4"/>
  <c r="G14" i="4"/>
  <c r="H14" i="4"/>
  <c r="I14" i="4"/>
  <c r="N14" i="4"/>
  <c r="O14" i="4"/>
  <c r="P14" i="4"/>
  <c r="Q14" i="4"/>
  <c r="A15" i="4"/>
  <c r="B15" i="4"/>
  <c r="C15" i="4"/>
  <c r="D15" i="4"/>
  <c r="E15" i="4"/>
  <c r="F15" i="4"/>
  <c r="G15" i="4"/>
  <c r="H15" i="4"/>
  <c r="N15" i="4"/>
  <c r="O15" i="4"/>
  <c r="P15" i="4"/>
  <c r="Q15" i="4"/>
  <c r="A16" i="4"/>
  <c r="B16" i="4"/>
  <c r="C16" i="4"/>
  <c r="D16" i="4"/>
  <c r="E16" i="4"/>
  <c r="F16" i="4"/>
  <c r="G16" i="4"/>
  <c r="H16" i="4"/>
  <c r="I16" i="4"/>
  <c r="N16" i="4"/>
  <c r="O16" i="4"/>
  <c r="P16" i="4"/>
  <c r="Q16" i="4"/>
  <c r="A17" i="4"/>
  <c r="B17" i="4"/>
  <c r="C17" i="4"/>
  <c r="D17" i="4"/>
  <c r="E17" i="4"/>
  <c r="F17" i="4"/>
  <c r="G17" i="4"/>
  <c r="H17" i="4"/>
  <c r="I17" i="4"/>
  <c r="N17" i="4"/>
  <c r="O17" i="4"/>
  <c r="P17" i="4"/>
  <c r="Q17" i="4"/>
  <c r="A18" i="4"/>
  <c r="B18" i="4"/>
  <c r="C18" i="4"/>
  <c r="D18" i="4"/>
  <c r="E18" i="4"/>
  <c r="F18" i="4"/>
  <c r="G18" i="4"/>
  <c r="H18" i="4"/>
  <c r="I18" i="4"/>
  <c r="N18" i="4"/>
  <c r="O18" i="4"/>
  <c r="P18" i="4"/>
  <c r="Q18" i="4"/>
  <c r="A19" i="4"/>
  <c r="B19" i="4"/>
  <c r="C19" i="4"/>
  <c r="D19" i="4"/>
  <c r="E19" i="4"/>
  <c r="F19" i="4"/>
  <c r="G19" i="4"/>
  <c r="H19" i="4"/>
  <c r="I19" i="4"/>
  <c r="N19" i="4"/>
  <c r="O19" i="4"/>
  <c r="P19" i="4"/>
  <c r="Q19" i="4"/>
  <c r="A20" i="4"/>
  <c r="B20" i="4"/>
  <c r="C20" i="4"/>
  <c r="D20" i="4"/>
  <c r="E20" i="4"/>
  <c r="F20" i="4"/>
  <c r="G20" i="4"/>
  <c r="H20" i="4"/>
  <c r="I20" i="4"/>
  <c r="N20" i="4"/>
  <c r="O20" i="4"/>
  <c r="P20" i="4"/>
  <c r="Q20" i="4"/>
  <c r="A21" i="4"/>
  <c r="B21" i="4"/>
  <c r="C21" i="4"/>
  <c r="D21" i="4"/>
  <c r="E21" i="4"/>
  <c r="F21" i="4"/>
  <c r="G21" i="4"/>
  <c r="H21" i="4"/>
  <c r="I21" i="4"/>
  <c r="N21" i="4"/>
  <c r="O21" i="4"/>
  <c r="P21" i="4"/>
  <c r="Q21" i="4"/>
  <c r="A22" i="4"/>
  <c r="B22" i="4"/>
  <c r="C22" i="4"/>
  <c r="D22" i="4"/>
  <c r="E22" i="4"/>
  <c r="F22" i="4"/>
  <c r="G22" i="4"/>
  <c r="H22" i="4"/>
  <c r="I22" i="4"/>
  <c r="N22" i="4"/>
  <c r="O22" i="4"/>
  <c r="P22" i="4"/>
  <c r="Q22" i="4"/>
  <c r="A23" i="4"/>
  <c r="B23" i="4"/>
  <c r="C23" i="4"/>
  <c r="D23" i="4"/>
  <c r="E23" i="4"/>
  <c r="F23" i="4"/>
  <c r="G23" i="4"/>
  <c r="H23" i="4"/>
  <c r="I23" i="4"/>
  <c r="N23" i="4"/>
  <c r="O23" i="4"/>
  <c r="P23" i="4"/>
  <c r="Q23" i="4"/>
  <c r="A24" i="4"/>
  <c r="B24" i="4"/>
  <c r="C24" i="4"/>
  <c r="D24" i="4"/>
  <c r="E24" i="4"/>
  <c r="F24" i="4"/>
  <c r="G24" i="4"/>
  <c r="H24" i="4"/>
  <c r="I24" i="4"/>
  <c r="N24" i="4"/>
  <c r="O24" i="4"/>
  <c r="P24" i="4"/>
  <c r="Q24" i="4"/>
  <c r="A25" i="4"/>
  <c r="B25" i="4"/>
  <c r="C25" i="4"/>
  <c r="D25" i="4"/>
  <c r="E25" i="4"/>
  <c r="F25" i="4"/>
  <c r="G25" i="4"/>
  <c r="H25" i="4"/>
  <c r="I25" i="4"/>
  <c r="N25" i="4"/>
  <c r="O25" i="4"/>
  <c r="P25" i="4"/>
  <c r="Q25" i="4"/>
  <c r="A26" i="4"/>
  <c r="B26" i="4"/>
  <c r="C26" i="4"/>
  <c r="D26" i="4"/>
  <c r="E26" i="4"/>
  <c r="F26" i="4"/>
  <c r="G26" i="4"/>
  <c r="H26" i="4"/>
  <c r="I26" i="4"/>
  <c r="N26" i="4"/>
  <c r="O26" i="4"/>
  <c r="P26" i="4"/>
  <c r="Q26" i="4"/>
  <c r="A27" i="4"/>
  <c r="B27" i="4"/>
  <c r="C27" i="4"/>
  <c r="D27" i="4"/>
  <c r="E27" i="4"/>
  <c r="F27" i="4"/>
  <c r="G27" i="4"/>
  <c r="H27" i="4"/>
  <c r="I27" i="4"/>
  <c r="N27" i="4"/>
  <c r="O27" i="4"/>
  <c r="P27" i="4"/>
  <c r="Q27" i="4"/>
  <c r="A28" i="4"/>
  <c r="B28" i="4"/>
  <c r="C28" i="4"/>
  <c r="D28" i="4"/>
  <c r="E28" i="4"/>
  <c r="F28" i="4"/>
  <c r="G28" i="4"/>
  <c r="I28" i="4"/>
  <c r="N28" i="4"/>
  <c r="O28" i="4"/>
  <c r="P28" i="4"/>
  <c r="Q28" i="4"/>
  <c r="A29" i="4"/>
  <c r="B29" i="4"/>
  <c r="C29" i="4"/>
  <c r="D29" i="4"/>
  <c r="E29" i="4"/>
  <c r="F29" i="4"/>
  <c r="G29" i="4"/>
  <c r="I29" i="4"/>
  <c r="N29" i="4"/>
  <c r="O29" i="4"/>
  <c r="P29" i="4"/>
  <c r="Q29" i="4"/>
  <c r="A30" i="4"/>
  <c r="B30" i="4"/>
  <c r="C30" i="4"/>
  <c r="D30" i="4"/>
  <c r="E30" i="4"/>
  <c r="F30" i="4"/>
  <c r="G30" i="4"/>
  <c r="H30" i="4"/>
  <c r="I30" i="4"/>
  <c r="N30" i="4"/>
  <c r="O30" i="4"/>
  <c r="P30" i="4"/>
  <c r="Q30" i="4"/>
  <c r="A31" i="4"/>
  <c r="B31" i="4"/>
  <c r="C31" i="4"/>
  <c r="D31" i="4"/>
  <c r="E31" i="4"/>
  <c r="F31" i="4"/>
  <c r="G31" i="4"/>
  <c r="H31" i="4"/>
  <c r="I31" i="4"/>
  <c r="N31" i="4"/>
  <c r="O31" i="4"/>
  <c r="P31" i="4"/>
  <c r="Q31" i="4"/>
  <c r="A32" i="4"/>
  <c r="B32" i="4"/>
  <c r="C32" i="4"/>
  <c r="D32" i="4"/>
  <c r="E32" i="4"/>
  <c r="F32" i="4"/>
  <c r="G32" i="4"/>
  <c r="H32" i="4"/>
  <c r="I32" i="4"/>
  <c r="N32" i="4"/>
  <c r="O32" i="4"/>
  <c r="P32" i="4"/>
  <c r="Q32" i="4"/>
  <c r="A33" i="4"/>
  <c r="B33" i="4"/>
  <c r="C33" i="4"/>
  <c r="D33" i="4"/>
  <c r="E33" i="4"/>
  <c r="F33" i="4"/>
  <c r="G33" i="4"/>
  <c r="H33" i="4"/>
  <c r="I33" i="4"/>
  <c r="N33" i="4"/>
  <c r="O33" i="4"/>
  <c r="P33" i="4"/>
  <c r="Q33" i="4"/>
  <c r="A34" i="4"/>
  <c r="B34" i="4"/>
  <c r="C34" i="4"/>
  <c r="D34" i="4"/>
  <c r="E34" i="4"/>
  <c r="F34" i="4"/>
  <c r="G34" i="4"/>
  <c r="H34" i="4"/>
  <c r="I34" i="4"/>
  <c r="N34" i="4"/>
  <c r="O34" i="4"/>
  <c r="P34" i="4"/>
  <c r="Q34" i="4"/>
  <c r="A35" i="4"/>
  <c r="B35" i="4"/>
  <c r="C35" i="4"/>
  <c r="D35" i="4"/>
  <c r="E35" i="4"/>
  <c r="F35" i="4"/>
  <c r="G35" i="4"/>
  <c r="H35" i="4"/>
  <c r="I35" i="4"/>
  <c r="N35" i="4"/>
  <c r="O35" i="4"/>
  <c r="P35" i="4"/>
  <c r="Q35" i="4"/>
  <c r="A36" i="4"/>
  <c r="B36" i="4"/>
  <c r="C36" i="4"/>
  <c r="D36" i="4"/>
  <c r="E36" i="4"/>
  <c r="F36" i="4"/>
  <c r="G36" i="4"/>
  <c r="H36" i="4"/>
  <c r="I36" i="4"/>
  <c r="N36" i="4"/>
  <c r="O36" i="4"/>
  <c r="P36" i="4"/>
  <c r="Q36" i="4"/>
  <c r="A37" i="4"/>
  <c r="B37" i="4"/>
  <c r="C37" i="4"/>
  <c r="D37" i="4"/>
  <c r="E37" i="4"/>
  <c r="F37" i="4"/>
  <c r="G37" i="4"/>
  <c r="H37" i="4"/>
  <c r="N37" i="4"/>
  <c r="O37" i="4"/>
  <c r="P37" i="4"/>
  <c r="Q37" i="4"/>
  <c r="A38" i="4"/>
  <c r="B38" i="4"/>
  <c r="C38" i="4"/>
  <c r="D38" i="4"/>
  <c r="E38" i="4"/>
  <c r="F38" i="4"/>
  <c r="G38" i="4"/>
  <c r="H38" i="4"/>
  <c r="I38" i="4"/>
  <c r="N38" i="4"/>
  <c r="O38" i="4"/>
  <c r="P38" i="4"/>
  <c r="Q38" i="4"/>
  <c r="A39" i="4"/>
  <c r="B39" i="4"/>
  <c r="C39" i="4"/>
  <c r="D39" i="4"/>
  <c r="E39" i="4"/>
  <c r="F39" i="4"/>
  <c r="G39" i="4"/>
  <c r="H39" i="4"/>
  <c r="I39" i="4"/>
  <c r="N39" i="4"/>
  <c r="O39" i="4"/>
  <c r="P39" i="4"/>
  <c r="Q39" i="4"/>
  <c r="A40" i="4"/>
  <c r="B40" i="4"/>
  <c r="C40" i="4"/>
  <c r="D40" i="4"/>
  <c r="E40" i="4"/>
  <c r="F40" i="4"/>
  <c r="G40" i="4"/>
  <c r="H40" i="4"/>
  <c r="N40" i="4"/>
  <c r="O40" i="4"/>
  <c r="P40" i="4"/>
  <c r="Q40" i="4"/>
  <c r="A41" i="4"/>
  <c r="B41" i="4"/>
  <c r="C41" i="4"/>
  <c r="D41" i="4"/>
  <c r="E41" i="4"/>
  <c r="F41" i="4"/>
  <c r="G41" i="4"/>
  <c r="H41" i="4"/>
  <c r="I41" i="4"/>
  <c r="N41" i="4"/>
  <c r="O41" i="4"/>
  <c r="P41" i="4"/>
  <c r="Q41" i="4"/>
  <c r="A42" i="4"/>
  <c r="B42" i="4"/>
  <c r="E42" i="4"/>
  <c r="F42" i="4"/>
  <c r="G42" i="4"/>
  <c r="H42" i="4"/>
  <c r="I42" i="4"/>
  <c r="N42" i="4"/>
  <c r="O42" i="4"/>
  <c r="P42" i="4"/>
  <c r="Q42" i="4"/>
  <c r="A43" i="4"/>
  <c r="B43" i="4"/>
  <c r="C43" i="4"/>
  <c r="D43" i="4"/>
  <c r="E43" i="4"/>
  <c r="F43" i="4"/>
  <c r="G43" i="4"/>
  <c r="H43" i="4"/>
  <c r="I43" i="4"/>
  <c r="N43" i="4"/>
  <c r="O43" i="4"/>
  <c r="P43" i="4"/>
  <c r="Q43" i="4"/>
  <c r="A44" i="4"/>
  <c r="B44" i="4"/>
  <c r="C44" i="4"/>
  <c r="D44" i="4"/>
  <c r="E44" i="4"/>
  <c r="F44" i="4"/>
  <c r="G44" i="4"/>
  <c r="H44" i="4"/>
  <c r="I44" i="4"/>
  <c r="N44" i="4"/>
  <c r="O44" i="4"/>
  <c r="P44" i="4"/>
  <c r="Q44" i="4"/>
  <c r="A45" i="4"/>
  <c r="B45" i="4"/>
  <c r="C45" i="4"/>
  <c r="D45" i="4"/>
  <c r="E45" i="4"/>
  <c r="F45" i="4"/>
  <c r="G45" i="4"/>
  <c r="H45" i="4"/>
  <c r="I45" i="4"/>
  <c r="N45" i="4"/>
  <c r="O45" i="4"/>
  <c r="P45" i="4"/>
  <c r="Q45" i="4"/>
  <c r="A46" i="4"/>
  <c r="B46" i="4"/>
  <c r="C46" i="4"/>
  <c r="D46" i="4"/>
  <c r="E46" i="4"/>
  <c r="G46" i="4"/>
  <c r="H46" i="4"/>
  <c r="I46" i="4"/>
  <c r="N46" i="4"/>
  <c r="O46" i="4"/>
  <c r="P46" i="4"/>
  <c r="Q46" i="4"/>
  <c r="A47" i="4"/>
  <c r="B47" i="4"/>
  <c r="C47" i="4"/>
  <c r="D47" i="4"/>
  <c r="E47" i="4"/>
  <c r="F47" i="4"/>
  <c r="G47" i="4"/>
  <c r="H47" i="4"/>
  <c r="I47" i="4"/>
  <c r="N47" i="4"/>
  <c r="O47" i="4"/>
  <c r="P47" i="4"/>
  <c r="Q47" i="4"/>
  <c r="A48" i="4"/>
  <c r="B48" i="4"/>
  <c r="C48" i="4"/>
  <c r="D48" i="4"/>
  <c r="E48" i="4"/>
  <c r="F48" i="4"/>
  <c r="G48" i="4"/>
  <c r="H48" i="4"/>
  <c r="I48" i="4"/>
  <c r="N48" i="4"/>
  <c r="O48" i="4"/>
  <c r="P48" i="4"/>
  <c r="Q48" i="4"/>
  <c r="A49" i="4"/>
  <c r="B49" i="4"/>
  <c r="C49" i="4"/>
  <c r="D49" i="4"/>
  <c r="E49" i="4"/>
  <c r="F49" i="4"/>
  <c r="G49" i="4"/>
  <c r="H49" i="4"/>
  <c r="I49" i="4"/>
  <c r="N49" i="4"/>
  <c r="O49" i="4"/>
  <c r="P49" i="4"/>
  <c r="Q49" i="4"/>
  <c r="A50" i="4"/>
  <c r="B50" i="4"/>
  <c r="C50" i="4"/>
  <c r="D50" i="4"/>
  <c r="E50" i="4"/>
  <c r="F50" i="4"/>
  <c r="G50" i="4"/>
  <c r="H50" i="4"/>
  <c r="I50" i="4"/>
  <c r="N50" i="4"/>
  <c r="O50" i="4"/>
  <c r="P50" i="4"/>
  <c r="Q50" i="4"/>
  <c r="A51" i="4"/>
  <c r="B51" i="4"/>
  <c r="C51" i="4"/>
  <c r="D51" i="4"/>
  <c r="E51" i="4"/>
  <c r="F51" i="4"/>
  <c r="G51" i="4"/>
  <c r="H51" i="4"/>
  <c r="I51" i="4"/>
  <c r="N51" i="4"/>
  <c r="O51" i="4"/>
  <c r="P51" i="4"/>
  <c r="Q51" i="4"/>
  <c r="A52" i="4"/>
  <c r="B52" i="4"/>
  <c r="C52" i="4"/>
  <c r="D52" i="4"/>
  <c r="E52" i="4"/>
  <c r="F52" i="4"/>
  <c r="G52" i="4"/>
  <c r="H52" i="4"/>
  <c r="I52" i="4"/>
  <c r="N52" i="4"/>
  <c r="O52" i="4"/>
  <c r="P52" i="4"/>
  <c r="Q52" i="4"/>
  <c r="A53" i="4"/>
  <c r="B53" i="4"/>
  <c r="C53" i="4"/>
  <c r="D53" i="4"/>
  <c r="E53" i="4"/>
  <c r="F53" i="4"/>
  <c r="G53" i="4"/>
  <c r="H53" i="4"/>
  <c r="I53" i="4"/>
  <c r="N53" i="4"/>
  <c r="O53" i="4"/>
  <c r="P53" i="4"/>
  <c r="Q53" i="4"/>
  <c r="A54" i="4"/>
  <c r="F54" i="4"/>
  <c r="G54" i="4"/>
  <c r="H54" i="4"/>
  <c r="N54" i="4"/>
  <c r="O54" i="4"/>
  <c r="P54" i="4"/>
  <c r="Q54" i="4"/>
  <c r="A55" i="4"/>
  <c r="B55" i="4"/>
  <c r="C55" i="4"/>
  <c r="D55" i="4"/>
  <c r="E55" i="4"/>
  <c r="F55" i="4"/>
  <c r="G55" i="4"/>
  <c r="H55" i="4"/>
  <c r="I55" i="4"/>
  <c r="N55" i="4"/>
  <c r="O55" i="4"/>
  <c r="P55" i="4"/>
  <c r="Q55" i="4"/>
  <c r="A56" i="4"/>
  <c r="B56" i="4"/>
  <c r="C56" i="4"/>
  <c r="D56" i="4"/>
  <c r="E56" i="4"/>
  <c r="F56" i="4"/>
  <c r="G56" i="4"/>
  <c r="H56" i="4"/>
  <c r="I56" i="4"/>
  <c r="N56" i="4"/>
  <c r="O56" i="4"/>
  <c r="P56" i="4"/>
  <c r="Q56" i="4"/>
  <c r="A57" i="4"/>
  <c r="B57" i="4"/>
  <c r="C57" i="4"/>
  <c r="D57" i="4"/>
  <c r="E57" i="4"/>
  <c r="F57" i="4"/>
  <c r="G57" i="4"/>
  <c r="H57" i="4"/>
  <c r="I57" i="4"/>
  <c r="N57" i="4"/>
  <c r="O57" i="4"/>
  <c r="P57" i="4"/>
  <c r="Q57" i="4"/>
  <c r="A58" i="4"/>
  <c r="B58" i="4"/>
  <c r="C58" i="4"/>
  <c r="D58" i="4"/>
  <c r="E58" i="4"/>
  <c r="F58" i="4"/>
  <c r="G58" i="4"/>
  <c r="H58" i="4"/>
  <c r="I58" i="4"/>
  <c r="N58" i="4"/>
  <c r="O58" i="4"/>
  <c r="P58" i="4"/>
  <c r="Q58" i="4"/>
  <c r="A59" i="4"/>
  <c r="B59" i="4"/>
  <c r="C59" i="4"/>
  <c r="D59" i="4"/>
  <c r="E59" i="4"/>
  <c r="F59" i="4"/>
  <c r="G59" i="4"/>
  <c r="H59" i="4"/>
  <c r="I59" i="4"/>
  <c r="N59" i="4"/>
  <c r="O59" i="4"/>
  <c r="P59" i="4"/>
  <c r="Q59" i="4"/>
  <c r="A60" i="4"/>
  <c r="B60" i="4"/>
  <c r="C60" i="4"/>
  <c r="D60" i="4"/>
  <c r="E60" i="4"/>
  <c r="F60" i="4"/>
  <c r="G60" i="4"/>
  <c r="H60" i="4"/>
  <c r="I60" i="4"/>
  <c r="N60" i="4"/>
  <c r="O60" i="4"/>
  <c r="P60" i="4"/>
  <c r="Q60" i="4"/>
  <c r="A61" i="4"/>
  <c r="B61" i="4"/>
  <c r="C61" i="4"/>
  <c r="D61" i="4"/>
  <c r="E61" i="4"/>
  <c r="F61" i="4"/>
  <c r="G61" i="4"/>
  <c r="H61" i="4"/>
  <c r="I61" i="4"/>
  <c r="N61" i="4"/>
  <c r="O61" i="4"/>
  <c r="P61" i="4"/>
  <c r="Q61" i="4"/>
  <c r="A62" i="4"/>
  <c r="B62" i="4"/>
  <c r="C62" i="4"/>
  <c r="D62" i="4"/>
  <c r="E62" i="4"/>
  <c r="F62" i="4"/>
  <c r="G62" i="4"/>
  <c r="H62" i="4"/>
  <c r="I62" i="4"/>
  <c r="N62" i="4"/>
  <c r="O62" i="4"/>
  <c r="P62" i="4"/>
  <c r="Q62" i="4"/>
  <c r="A63" i="4"/>
  <c r="B63" i="4"/>
  <c r="C63" i="4"/>
  <c r="D63" i="4"/>
  <c r="E63" i="4"/>
  <c r="F63" i="4"/>
  <c r="G63" i="4"/>
  <c r="H63" i="4"/>
  <c r="I63" i="4"/>
  <c r="N63" i="4"/>
  <c r="O63" i="4"/>
  <c r="P63" i="4"/>
  <c r="Q63" i="4"/>
  <c r="A64" i="4"/>
  <c r="B64" i="4"/>
  <c r="C64" i="4"/>
  <c r="D64" i="4"/>
  <c r="E64" i="4"/>
  <c r="I64" i="4"/>
  <c r="N64" i="4"/>
  <c r="O64" i="4"/>
  <c r="P64" i="4"/>
  <c r="Q64" i="4"/>
  <c r="A65" i="4"/>
  <c r="B65" i="4"/>
  <c r="C65" i="4"/>
  <c r="D65" i="4"/>
  <c r="E65" i="4"/>
  <c r="F65" i="4"/>
  <c r="G65" i="4"/>
  <c r="H65" i="4"/>
  <c r="I65" i="4"/>
  <c r="N65" i="4"/>
  <c r="O65" i="4"/>
  <c r="P65" i="4"/>
  <c r="Q65" i="4"/>
  <c r="A66" i="4"/>
  <c r="B66" i="4"/>
  <c r="C66" i="4"/>
  <c r="D66" i="4"/>
  <c r="E66" i="4"/>
  <c r="G66" i="4"/>
  <c r="H66" i="4"/>
  <c r="I66" i="4"/>
  <c r="N66" i="4"/>
  <c r="O66" i="4"/>
  <c r="P66" i="4"/>
  <c r="Q66" i="4"/>
  <c r="A67" i="4"/>
  <c r="B67" i="4"/>
  <c r="D67" i="4"/>
  <c r="E67" i="4"/>
  <c r="F67" i="4"/>
  <c r="G67" i="4"/>
  <c r="H67" i="4"/>
  <c r="I67" i="4"/>
  <c r="N67" i="4"/>
  <c r="O67" i="4"/>
  <c r="P67" i="4"/>
  <c r="Q67" i="4"/>
  <c r="A68" i="4"/>
  <c r="B68" i="4"/>
  <c r="C68" i="4"/>
  <c r="D68" i="4"/>
  <c r="E68" i="4"/>
  <c r="F68" i="4"/>
  <c r="G68" i="4"/>
  <c r="H68" i="4"/>
  <c r="N68" i="4"/>
  <c r="O68" i="4"/>
  <c r="P68" i="4"/>
  <c r="Q68" i="4"/>
  <c r="A69" i="4"/>
  <c r="B69" i="4"/>
  <c r="C69" i="4"/>
  <c r="D69" i="4"/>
  <c r="E69" i="4"/>
  <c r="F69" i="4"/>
  <c r="G69" i="4"/>
  <c r="H69" i="4"/>
  <c r="I69" i="4"/>
  <c r="N69" i="4"/>
  <c r="O69" i="4"/>
  <c r="P69" i="4"/>
  <c r="Q69" i="4"/>
  <c r="A70" i="4"/>
  <c r="B70" i="4"/>
  <c r="C70" i="4"/>
  <c r="D70" i="4"/>
  <c r="E70" i="4"/>
  <c r="F70" i="4"/>
  <c r="G70" i="4"/>
  <c r="H70" i="4"/>
  <c r="I70" i="4"/>
  <c r="N70" i="4"/>
  <c r="O70" i="4"/>
  <c r="P70" i="4"/>
  <c r="Q70" i="4"/>
  <c r="A71" i="4"/>
  <c r="B71" i="4"/>
  <c r="C71" i="4"/>
  <c r="D71" i="4"/>
  <c r="E71" i="4"/>
  <c r="F71" i="4"/>
  <c r="G71" i="4"/>
  <c r="H71" i="4"/>
  <c r="I71" i="4"/>
  <c r="N71" i="4"/>
  <c r="O71" i="4"/>
  <c r="P71" i="4"/>
  <c r="Q71" i="4"/>
  <c r="A72" i="4"/>
  <c r="B72" i="4"/>
  <c r="C72" i="4"/>
  <c r="D72" i="4"/>
  <c r="E72" i="4"/>
  <c r="F72" i="4"/>
  <c r="G72" i="4"/>
  <c r="H72" i="4"/>
  <c r="I72" i="4"/>
  <c r="N72" i="4"/>
  <c r="O72" i="4"/>
  <c r="P72" i="4"/>
  <c r="Q72" i="4"/>
  <c r="A73" i="4"/>
  <c r="B73" i="4"/>
  <c r="C73" i="4"/>
  <c r="D73" i="4"/>
  <c r="E73" i="4"/>
  <c r="F73" i="4"/>
  <c r="G73" i="4"/>
  <c r="H73" i="4"/>
  <c r="I73" i="4"/>
  <c r="N73" i="4"/>
  <c r="O73" i="4"/>
  <c r="P73" i="4"/>
  <c r="Q73" i="4"/>
  <c r="A74" i="4"/>
  <c r="B74" i="4"/>
  <c r="C74" i="4"/>
  <c r="D74" i="4"/>
  <c r="E74" i="4"/>
  <c r="F74" i="4"/>
  <c r="G74" i="4"/>
  <c r="H74" i="4"/>
  <c r="I74" i="4"/>
  <c r="N74" i="4"/>
  <c r="O74" i="4"/>
  <c r="P74" i="4"/>
  <c r="Q74" i="4"/>
  <c r="A75" i="4"/>
  <c r="B75" i="4"/>
  <c r="C75" i="4"/>
  <c r="D75" i="4"/>
  <c r="E75" i="4"/>
  <c r="F75" i="4"/>
  <c r="G75" i="4"/>
  <c r="H75" i="4"/>
  <c r="I75" i="4"/>
  <c r="N75" i="4"/>
  <c r="O75" i="4"/>
  <c r="P75" i="4"/>
  <c r="Q75" i="4"/>
  <c r="A76" i="4"/>
  <c r="B76" i="4"/>
  <c r="C76" i="4"/>
  <c r="D76" i="4"/>
  <c r="E76" i="4"/>
  <c r="F76" i="4"/>
  <c r="G76" i="4"/>
  <c r="H76" i="4"/>
  <c r="I76" i="4"/>
  <c r="N76" i="4"/>
  <c r="O76" i="4"/>
  <c r="P76" i="4"/>
  <c r="Q76" i="4"/>
  <c r="A77" i="4"/>
  <c r="B77" i="4"/>
  <c r="C77" i="4"/>
  <c r="D77" i="4"/>
  <c r="E77" i="4"/>
  <c r="F77" i="4"/>
  <c r="G77" i="4"/>
  <c r="H77" i="4"/>
  <c r="I77" i="4"/>
  <c r="N77" i="4"/>
  <c r="O77" i="4"/>
  <c r="P77" i="4"/>
  <c r="Q77" i="4"/>
  <c r="A78" i="4"/>
  <c r="B78" i="4"/>
  <c r="C78" i="4"/>
  <c r="D78" i="4"/>
  <c r="E78" i="4"/>
  <c r="F78" i="4"/>
  <c r="G78" i="4"/>
  <c r="H78" i="4"/>
  <c r="I78" i="4"/>
  <c r="N78" i="4"/>
  <c r="O78" i="4"/>
  <c r="P78" i="4"/>
  <c r="Q78" i="4"/>
  <c r="A79" i="4"/>
  <c r="B79" i="4"/>
  <c r="C79" i="4"/>
  <c r="D79" i="4"/>
  <c r="F79" i="4"/>
  <c r="G79" i="4"/>
  <c r="H79" i="4"/>
  <c r="I79" i="4"/>
  <c r="N79" i="4"/>
  <c r="O79" i="4"/>
  <c r="P79" i="4"/>
  <c r="Q79" i="4"/>
  <c r="A80" i="4"/>
  <c r="B80" i="4"/>
  <c r="C80" i="4"/>
  <c r="D80" i="4"/>
  <c r="E80" i="4"/>
  <c r="F80" i="4"/>
  <c r="G80" i="4"/>
  <c r="H80" i="4"/>
  <c r="I80" i="4"/>
  <c r="N80" i="4"/>
  <c r="O80" i="4"/>
  <c r="P80" i="4"/>
  <c r="Q80" i="4"/>
  <c r="A81" i="4"/>
  <c r="B81" i="4"/>
  <c r="C81" i="4"/>
  <c r="D81" i="4"/>
  <c r="F81" i="4"/>
  <c r="G81" i="4"/>
  <c r="H81" i="4"/>
  <c r="I81" i="4"/>
  <c r="N81" i="4"/>
  <c r="O81" i="4"/>
  <c r="P81" i="4"/>
  <c r="Q81" i="4"/>
  <c r="A82" i="4"/>
  <c r="B82" i="4"/>
  <c r="C82" i="4"/>
  <c r="D82" i="4"/>
  <c r="F82" i="4"/>
  <c r="G82" i="4"/>
  <c r="H82" i="4"/>
  <c r="I82" i="4"/>
  <c r="N82" i="4"/>
  <c r="O82" i="4"/>
  <c r="P82" i="4"/>
  <c r="Q82" i="4"/>
  <c r="A83" i="4"/>
  <c r="B83" i="4"/>
  <c r="C83" i="4"/>
  <c r="D83" i="4"/>
  <c r="E83" i="4"/>
  <c r="F83" i="4"/>
  <c r="G83" i="4"/>
  <c r="H83" i="4"/>
  <c r="I83" i="4"/>
  <c r="N83" i="4"/>
  <c r="O83" i="4"/>
  <c r="P83" i="4"/>
  <c r="Q83" i="4"/>
  <c r="A84" i="4"/>
  <c r="B84" i="4"/>
  <c r="C84" i="4"/>
  <c r="D84" i="4"/>
  <c r="E84" i="4"/>
  <c r="F84" i="4"/>
  <c r="G84" i="4"/>
  <c r="H84" i="4"/>
  <c r="I84" i="4"/>
  <c r="N84" i="4"/>
  <c r="O84" i="4"/>
  <c r="P84" i="4"/>
  <c r="Q84" i="4"/>
  <c r="B2" i="4"/>
  <c r="C2" i="4"/>
  <c r="D2" i="4"/>
  <c r="E2" i="4"/>
  <c r="F2" i="4"/>
  <c r="G2" i="4"/>
  <c r="H2" i="4"/>
  <c r="I2" i="4"/>
  <c r="N2" i="4"/>
  <c r="O2" i="4"/>
  <c r="P2" i="4"/>
  <c r="Q2" i="4"/>
  <c r="A2" i="4"/>
  <c r="C1" i="4"/>
  <c r="D1" i="4"/>
  <c r="E1" i="4"/>
  <c r="F1" i="4"/>
  <c r="G1" i="4"/>
  <c r="H1" i="4"/>
  <c r="I1" i="4"/>
  <c r="J1" i="4"/>
  <c r="K1" i="4"/>
  <c r="L1" i="4"/>
  <c r="M1" i="4"/>
  <c r="N1" i="4"/>
  <c r="O1" i="4"/>
  <c r="P1" i="4"/>
  <c r="Q1" i="4"/>
  <c r="B1" i="4"/>
  <c r="A1" i="4"/>
  <c r="A4" i="3"/>
  <c r="C4" i="3"/>
  <c r="D4" i="3"/>
  <c r="E4" i="3"/>
  <c r="A5" i="3"/>
  <c r="C5" i="3"/>
  <c r="D5" i="3"/>
  <c r="E5" i="3"/>
  <c r="A6" i="3"/>
  <c r="C6" i="3"/>
  <c r="D6" i="3"/>
  <c r="E6" i="3"/>
  <c r="A7" i="3"/>
  <c r="C7" i="3"/>
  <c r="D7" i="3"/>
  <c r="E7" i="3"/>
  <c r="A8" i="3"/>
  <c r="C8" i="3"/>
  <c r="D8" i="3"/>
  <c r="E8" i="3"/>
  <c r="A9" i="3"/>
  <c r="C9" i="3"/>
  <c r="D9" i="3"/>
  <c r="E9" i="3"/>
  <c r="A10" i="3"/>
  <c r="C10" i="3"/>
  <c r="D10" i="3"/>
  <c r="E10" i="3"/>
  <c r="A11" i="3"/>
  <c r="C11" i="3"/>
  <c r="D11" i="3"/>
  <c r="E11" i="3"/>
  <c r="A12" i="3"/>
  <c r="C12" i="3"/>
  <c r="D12" i="3"/>
  <c r="E12" i="3"/>
  <c r="A13" i="3"/>
  <c r="C13" i="3"/>
  <c r="D13" i="3"/>
  <c r="E13" i="3"/>
  <c r="A14" i="3"/>
  <c r="C14" i="3"/>
  <c r="D14" i="3"/>
  <c r="E14" i="3"/>
  <c r="C15" i="3"/>
  <c r="D15" i="3"/>
  <c r="E15" i="3"/>
  <c r="A16" i="3"/>
  <c r="C16" i="3"/>
  <c r="D16" i="3"/>
  <c r="E16" i="3"/>
  <c r="A17" i="3"/>
  <c r="C17" i="3"/>
  <c r="D17" i="3"/>
  <c r="E17" i="3"/>
  <c r="A18" i="3"/>
  <c r="C18" i="3"/>
  <c r="D18" i="3"/>
  <c r="E18" i="3"/>
  <c r="A19" i="3"/>
  <c r="C19" i="3"/>
  <c r="D19" i="3"/>
  <c r="E19" i="3"/>
  <c r="A20" i="3"/>
  <c r="C20" i="3"/>
  <c r="D20" i="3"/>
  <c r="E20" i="3"/>
  <c r="A21" i="3"/>
  <c r="C21" i="3"/>
  <c r="D21" i="3"/>
  <c r="E21" i="3"/>
  <c r="A22" i="3"/>
  <c r="C22" i="3"/>
  <c r="D22" i="3"/>
  <c r="E22" i="3"/>
  <c r="A23" i="3"/>
  <c r="C23" i="3"/>
  <c r="D23" i="3"/>
  <c r="E23" i="3"/>
  <c r="A24" i="3"/>
  <c r="C24" i="3"/>
  <c r="D24" i="3"/>
  <c r="E24" i="3"/>
  <c r="A25" i="3"/>
  <c r="C25" i="3"/>
  <c r="D25" i="3"/>
  <c r="E25" i="3"/>
  <c r="A26" i="3"/>
  <c r="C26" i="3"/>
  <c r="D26" i="3"/>
  <c r="E26" i="3"/>
  <c r="A27" i="3"/>
  <c r="C27" i="3"/>
  <c r="D27" i="3"/>
  <c r="E27" i="3"/>
  <c r="A28" i="3"/>
  <c r="C28" i="3"/>
  <c r="D28" i="3"/>
  <c r="E28" i="3"/>
  <c r="A29" i="3"/>
  <c r="C29" i="3"/>
  <c r="D29" i="3"/>
  <c r="E29" i="3"/>
  <c r="A30" i="3"/>
  <c r="C30" i="3"/>
  <c r="D30" i="3"/>
  <c r="E30" i="3"/>
  <c r="A31" i="3"/>
  <c r="C31" i="3"/>
  <c r="D31" i="3"/>
  <c r="E31" i="3"/>
  <c r="A32" i="3"/>
  <c r="C32" i="3"/>
  <c r="D32" i="3"/>
  <c r="E32" i="3"/>
  <c r="A33" i="3"/>
  <c r="C33" i="3"/>
  <c r="D33" i="3"/>
  <c r="E33" i="3"/>
  <c r="A34" i="3"/>
  <c r="C34" i="3"/>
  <c r="D34" i="3"/>
  <c r="E34" i="3"/>
  <c r="A35" i="3"/>
  <c r="C35" i="3"/>
  <c r="D35" i="3"/>
  <c r="E35" i="3"/>
  <c r="A36" i="3"/>
  <c r="C36" i="3"/>
  <c r="D36" i="3"/>
  <c r="E36" i="3"/>
  <c r="A37" i="3"/>
  <c r="C37" i="3"/>
  <c r="D37" i="3"/>
  <c r="E37" i="3"/>
  <c r="A38" i="3"/>
  <c r="C38" i="3"/>
  <c r="D38" i="3"/>
  <c r="E38" i="3"/>
  <c r="A39" i="3"/>
  <c r="C39" i="3"/>
  <c r="D39" i="3"/>
  <c r="E39" i="3"/>
  <c r="A40" i="3"/>
  <c r="C40" i="3"/>
  <c r="D40" i="3"/>
  <c r="E40" i="3"/>
  <c r="A41" i="3"/>
  <c r="C41" i="3"/>
  <c r="D41" i="3"/>
  <c r="E41" i="3"/>
  <c r="A42" i="3"/>
  <c r="C42" i="3"/>
  <c r="D42" i="3"/>
  <c r="E42" i="3"/>
  <c r="A43" i="3"/>
  <c r="C43" i="3"/>
  <c r="D43" i="3"/>
  <c r="E43" i="3"/>
  <c r="A44" i="3"/>
  <c r="C44" i="3"/>
  <c r="D44" i="3"/>
  <c r="E44" i="3"/>
  <c r="A45" i="3"/>
  <c r="C45" i="3"/>
  <c r="D45" i="3"/>
  <c r="E45" i="3"/>
  <c r="A46" i="3"/>
  <c r="C46" i="3"/>
  <c r="D46" i="3"/>
  <c r="E46" i="3"/>
  <c r="A47" i="3"/>
  <c r="C47" i="3"/>
  <c r="D47" i="3"/>
  <c r="E47" i="3"/>
  <c r="A48" i="3"/>
  <c r="C48" i="3"/>
  <c r="D48" i="3"/>
  <c r="E48" i="3"/>
  <c r="A49" i="3"/>
  <c r="C49" i="3"/>
  <c r="D49" i="3"/>
  <c r="E49" i="3"/>
  <c r="A50" i="3"/>
  <c r="C50" i="3"/>
  <c r="D50" i="3"/>
  <c r="E50" i="3"/>
  <c r="A51" i="3"/>
  <c r="C51" i="3"/>
  <c r="D51" i="3"/>
  <c r="E51" i="3"/>
  <c r="A52" i="3"/>
  <c r="C52" i="3"/>
  <c r="D52" i="3"/>
  <c r="E52" i="3"/>
  <c r="A53" i="3"/>
  <c r="C53" i="3"/>
  <c r="D53" i="3"/>
  <c r="E53" i="3"/>
  <c r="A54" i="3"/>
  <c r="C54" i="3"/>
  <c r="D54" i="3"/>
  <c r="E54" i="3"/>
  <c r="A55" i="3"/>
  <c r="C55" i="3"/>
  <c r="D55" i="3"/>
  <c r="E55" i="3"/>
  <c r="A56" i="3"/>
  <c r="C56" i="3"/>
  <c r="D56" i="3"/>
  <c r="E56" i="3"/>
  <c r="A57" i="3"/>
  <c r="C57" i="3"/>
  <c r="D57" i="3"/>
  <c r="E57" i="3"/>
  <c r="A58" i="3"/>
  <c r="C58" i="3"/>
  <c r="D58" i="3"/>
  <c r="E58" i="3"/>
  <c r="A59" i="3"/>
  <c r="C59" i="3"/>
  <c r="D59" i="3"/>
  <c r="E59" i="3"/>
  <c r="A60" i="3"/>
  <c r="C60" i="3"/>
  <c r="D60" i="3"/>
  <c r="E60" i="3"/>
  <c r="A61" i="3"/>
  <c r="C61" i="3"/>
  <c r="D61" i="3"/>
  <c r="E61" i="3"/>
  <c r="A62" i="3"/>
  <c r="C62" i="3"/>
  <c r="D62" i="3"/>
  <c r="E62" i="3"/>
  <c r="A63" i="3"/>
  <c r="C63" i="3"/>
  <c r="D63" i="3"/>
  <c r="E63" i="3"/>
  <c r="A64" i="3"/>
  <c r="C64" i="3"/>
  <c r="D64" i="3"/>
  <c r="E64" i="3"/>
  <c r="A65" i="3"/>
  <c r="C65" i="3"/>
  <c r="D65" i="3"/>
  <c r="E65" i="3"/>
  <c r="A66" i="3"/>
  <c r="C66" i="3"/>
  <c r="D66" i="3"/>
  <c r="E66" i="3"/>
  <c r="A67" i="3"/>
  <c r="C67" i="3"/>
  <c r="D67" i="3"/>
  <c r="E67" i="3"/>
  <c r="A68" i="3"/>
  <c r="C68" i="3"/>
  <c r="D68" i="3"/>
  <c r="E68" i="3"/>
  <c r="A69" i="3"/>
  <c r="C69" i="3"/>
  <c r="D69" i="3"/>
  <c r="E69" i="3"/>
  <c r="A70" i="3"/>
  <c r="C70" i="3"/>
  <c r="D70" i="3"/>
  <c r="E70" i="3"/>
  <c r="A71" i="3"/>
  <c r="C71" i="3"/>
  <c r="D71" i="3"/>
  <c r="E71" i="3"/>
  <c r="A72" i="3"/>
  <c r="C72" i="3"/>
  <c r="D72" i="3"/>
  <c r="E72" i="3"/>
  <c r="A73" i="3"/>
  <c r="C73" i="3"/>
  <c r="D73" i="3"/>
  <c r="E73" i="3"/>
  <c r="A74" i="3"/>
  <c r="C74" i="3"/>
  <c r="D74" i="3"/>
  <c r="E74" i="3"/>
  <c r="A75" i="3"/>
  <c r="C75" i="3"/>
  <c r="D75" i="3"/>
  <c r="E75" i="3"/>
  <c r="A76" i="3"/>
  <c r="C76" i="3"/>
  <c r="D76" i="3"/>
  <c r="E76" i="3"/>
  <c r="A77" i="3"/>
  <c r="C77" i="3"/>
  <c r="D77" i="3"/>
  <c r="E77" i="3"/>
  <c r="A78" i="3"/>
  <c r="C78" i="3"/>
  <c r="D78" i="3"/>
  <c r="E78" i="3"/>
  <c r="A79" i="3"/>
  <c r="C79" i="3"/>
  <c r="D79" i="3"/>
  <c r="E79" i="3"/>
  <c r="A80" i="3"/>
  <c r="C80" i="3"/>
  <c r="D80" i="3"/>
  <c r="E80" i="3"/>
  <c r="A81" i="3"/>
  <c r="C81" i="3"/>
  <c r="D81" i="3"/>
  <c r="E81" i="3"/>
  <c r="A82" i="3"/>
  <c r="C82" i="3"/>
  <c r="D82" i="3"/>
  <c r="E82" i="3"/>
  <c r="A83" i="3"/>
  <c r="C83" i="3"/>
  <c r="D83" i="3"/>
  <c r="E83" i="3"/>
  <c r="A84" i="3"/>
  <c r="C84" i="3"/>
  <c r="D84" i="3"/>
  <c r="E84" i="3"/>
  <c r="A85" i="3"/>
  <c r="C85" i="3"/>
  <c r="D85" i="3"/>
  <c r="E85" i="3"/>
  <c r="A86" i="3"/>
  <c r="C86" i="3"/>
  <c r="D86" i="3"/>
  <c r="E86" i="3"/>
  <c r="N236" i="1"/>
  <c r="O236" i="1"/>
  <c r="Q236" i="1"/>
  <c r="R236" i="1"/>
  <c r="S236" i="1"/>
  <c r="T236" i="1"/>
  <c r="U236" i="1"/>
  <c r="V236" i="1"/>
  <c r="W236" i="1"/>
  <c r="W217" i="1"/>
  <c r="U217" i="1"/>
  <c r="T217" i="1"/>
  <c r="S217" i="1"/>
  <c r="R217" i="1"/>
  <c r="Q217" i="1"/>
  <c r="W215" i="1"/>
  <c r="U215" i="1"/>
  <c r="T215" i="1"/>
  <c r="S215" i="1"/>
  <c r="R215" i="1"/>
  <c r="Q215" i="1"/>
  <c r="W212" i="1"/>
  <c r="U212" i="1"/>
  <c r="T212" i="1"/>
  <c r="S212" i="1"/>
  <c r="O212" i="1"/>
  <c r="W210" i="1"/>
  <c r="U210" i="1"/>
  <c r="T210" i="1"/>
  <c r="S210" i="1"/>
  <c r="R210" i="1"/>
  <c r="Q210" i="1"/>
  <c r="O210" i="1"/>
  <c r="W168" i="1"/>
  <c r="V168" i="1"/>
  <c r="U168" i="1"/>
  <c r="S168" i="1"/>
  <c r="R168" i="1"/>
  <c r="Q168" i="1"/>
  <c r="U13" i="1"/>
  <c r="U14" i="1"/>
  <c r="U16" i="1"/>
  <c r="U17" i="1"/>
  <c r="U18" i="1"/>
  <c r="U20" i="1"/>
  <c r="U21" i="1"/>
  <c r="U22" i="1"/>
  <c r="U24" i="1"/>
  <c r="U26" i="1"/>
  <c r="U27" i="1"/>
  <c r="U29" i="1"/>
  <c r="U31" i="1"/>
  <c r="U33" i="1"/>
  <c r="U35" i="1"/>
  <c r="U37" i="1"/>
  <c r="U39" i="1"/>
  <c r="U41" i="1"/>
  <c r="U42" i="1"/>
  <c r="U44" i="1"/>
  <c r="U46" i="1"/>
  <c r="U48" i="1"/>
  <c r="U53" i="1"/>
  <c r="U57" i="1"/>
  <c r="U59" i="1"/>
  <c r="U60" i="1"/>
  <c r="U61" i="1"/>
  <c r="U63" i="1"/>
  <c r="U65" i="1"/>
  <c r="U67" i="1"/>
  <c r="U68" i="1"/>
  <c r="U70" i="1"/>
  <c r="U73" i="1"/>
  <c r="U75" i="1"/>
  <c r="U77" i="1"/>
  <c r="U79" i="1"/>
  <c r="U81" i="1"/>
  <c r="U82" i="1"/>
  <c r="U84" i="1"/>
  <c r="U86" i="1"/>
  <c r="U87" i="1"/>
  <c r="U88" i="1"/>
  <c r="U89" i="1"/>
  <c r="U91" i="1"/>
  <c r="U93" i="1"/>
  <c r="U94" i="1"/>
  <c r="U95" i="1"/>
  <c r="U96" i="1"/>
  <c r="U98" i="1"/>
  <c r="U100" i="1"/>
  <c r="U102" i="1"/>
  <c r="U104" i="1"/>
  <c r="U105" i="1"/>
  <c r="U107" i="1"/>
  <c r="U108" i="1"/>
  <c r="U110" i="1"/>
  <c r="U117" i="1"/>
  <c r="U119" i="1"/>
  <c r="U121" i="1"/>
  <c r="U123" i="1"/>
  <c r="U125" i="1"/>
  <c r="U127" i="1"/>
  <c r="U129" i="1"/>
  <c r="U131" i="1"/>
  <c r="U132" i="1"/>
  <c r="U134" i="1"/>
  <c r="U137" i="1"/>
  <c r="U138" i="1"/>
  <c r="U140" i="1"/>
  <c r="U141" i="1"/>
  <c r="Y141" i="1" s="1"/>
  <c r="AF140" i="1" s="1"/>
  <c r="U143" i="1"/>
  <c r="U144" i="1"/>
  <c r="U146" i="1"/>
  <c r="U147" i="1"/>
  <c r="U149" i="1"/>
  <c r="U150" i="1"/>
  <c r="U152" i="1"/>
  <c r="U154" i="1"/>
  <c r="U155" i="1"/>
  <c r="U157" i="1"/>
  <c r="U159" i="1"/>
  <c r="U161" i="1"/>
  <c r="U162" i="1"/>
  <c r="U164" i="1"/>
  <c r="U165" i="1"/>
  <c r="U167" i="1"/>
  <c r="U170" i="1"/>
  <c r="U172" i="1"/>
  <c r="U174" i="1"/>
  <c r="U176" i="1"/>
  <c r="U178" i="1"/>
  <c r="U179" i="1"/>
  <c r="U181" i="1"/>
  <c r="U183" i="1"/>
  <c r="U185" i="1"/>
  <c r="U187" i="1"/>
  <c r="U190" i="1"/>
  <c r="U193" i="1"/>
  <c r="U196" i="1"/>
  <c r="U198" i="1"/>
  <c r="U200" i="1"/>
  <c r="U202" i="1"/>
  <c r="U204" i="1"/>
  <c r="U206" i="1"/>
  <c r="U208" i="1"/>
  <c r="W206" i="1"/>
  <c r="T206" i="1"/>
  <c r="S206" i="1"/>
  <c r="R206" i="1"/>
  <c r="Q206" i="1"/>
  <c r="O206" i="1"/>
  <c r="W208" i="1"/>
  <c r="T208" i="1"/>
  <c r="S208" i="1"/>
  <c r="O208" i="1"/>
  <c r="W204" i="1"/>
  <c r="T204" i="1"/>
  <c r="S204" i="1"/>
  <c r="R204" i="1"/>
  <c r="Q204" i="1"/>
  <c r="O204" i="1"/>
  <c r="W202" i="1"/>
  <c r="T202" i="1"/>
  <c r="S202" i="1"/>
  <c r="R202" i="1"/>
  <c r="Q202" i="1"/>
  <c r="O202" i="1"/>
  <c r="W200" i="1"/>
  <c r="T200" i="1"/>
  <c r="S200" i="1"/>
  <c r="R200" i="1"/>
  <c r="Q200" i="1"/>
  <c r="O200" i="1"/>
  <c r="W198" i="1"/>
  <c r="T198" i="1"/>
  <c r="S198" i="1"/>
  <c r="R198" i="1"/>
  <c r="Q198" i="1"/>
  <c r="O198" i="1"/>
  <c r="W196" i="1"/>
  <c r="T196" i="1"/>
  <c r="S196" i="1"/>
  <c r="R196" i="1"/>
  <c r="Q196" i="1"/>
  <c r="O196" i="1"/>
  <c r="W193" i="1"/>
  <c r="T193" i="1"/>
  <c r="S193" i="1"/>
  <c r="R193" i="1"/>
  <c r="Q193" i="1"/>
  <c r="O193" i="1"/>
  <c r="W190" i="1"/>
  <c r="T190" i="1"/>
  <c r="S190" i="1"/>
  <c r="R190" i="1"/>
  <c r="Q190" i="1"/>
  <c r="O190" i="1"/>
  <c r="W187" i="1"/>
  <c r="T187" i="1"/>
  <c r="S187" i="1"/>
  <c r="R187" i="1"/>
  <c r="Q187" i="1"/>
  <c r="O187" i="1"/>
  <c r="W185" i="1"/>
  <c r="T185" i="1"/>
  <c r="S185" i="1"/>
  <c r="R185" i="1"/>
  <c r="Q185" i="1"/>
  <c r="O185" i="1"/>
  <c r="W183" i="1"/>
  <c r="V183" i="1"/>
  <c r="T183" i="1"/>
  <c r="S183" i="1"/>
  <c r="R183" i="1"/>
  <c r="Q183" i="1"/>
  <c r="O183" i="1"/>
  <c r="W181" i="1"/>
  <c r="V181" i="1"/>
  <c r="T181" i="1"/>
  <c r="S181" i="1"/>
  <c r="R181" i="1"/>
  <c r="Q181" i="1"/>
  <c r="O181" i="1"/>
  <c r="O12" i="1"/>
  <c r="Q12" i="1"/>
  <c r="S12" i="1"/>
  <c r="U12" i="1"/>
  <c r="V12" i="1"/>
  <c r="Q14" i="1"/>
  <c r="S14" i="1"/>
  <c r="V14" i="1"/>
  <c r="O16" i="1"/>
  <c r="Q16" i="1"/>
  <c r="S16" i="1"/>
  <c r="V17" i="1"/>
  <c r="Q17" i="1"/>
  <c r="S17" i="1"/>
  <c r="Q18" i="1"/>
  <c r="R18" i="1"/>
  <c r="S18" i="1"/>
  <c r="V18" i="1"/>
  <c r="Q20" i="1"/>
  <c r="R20" i="1"/>
  <c r="T20" i="1"/>
  <c r="V20" i="1"/>
  <c r="Q21" i="1"/>
  <c r="R21" i="1"/>
  <c r="S21" i="1"/>
  <c r="V21" i="1"/>
  <c r="Q22" i="1"/>
  <c r="R22" i="1"/>
  <c r="S22" i="1"/>
  <c r="V22" i="1"/>
  <c r="O24" i="1"/>
  <c r="Q24" i="1"/>
  <c r="R24" i="1"/>
  <c r="S24" i="1"/>
  <c r="T24" i="1"/>
  <c r="O26" i="1"/>
  <c r="Q26" i="1"/>
  <c r="S26" i="1"/>
  <c r="T26" i="1"/>
  <c r="Q27" i="1"/>
  <c r="S27" i="1"/>
  <c r="V27" i="1"/>
  <c r="W27" i="1"/>
  <c r="O29" i="1"/>
  <c r="Q29" i="1"/>
  <c r="S29" i="1"/>
  <c r="T29" i="1"/>
  <c r="O31" i="1"/>
  <c r="Q31" i="1"/>
  <c r="R31" i="1"/>
  <c r="S31" i="1"/>
  <c r="T31" i="1"/>
  <c r="W31" i="1"/>
  <c r="O33" i="1"/>
  <c r="Q33" i="1"/>
  <c r="R33" i="1"/>
  <c r="S33" i="1"/>
  <c r="T33" i="1"/>
  <c r="W33" i="1"/>
  <c r="O35" i="1"/>
  <c r="Q35" i="1"/>
  <c r="R35" i="1"/>
  <c r="T35" i="1"/>
  <c r="W35" i="1"/>
  <c r="O37" i="1"/>
  <c r="Q37" i="1"/>
  <c r="T37" i="1"/>
  <c r="W37" i="1"/>
  <c r="O39" i="1"/>
  <c r="Q39" i="1"/>
  <c r="R39" i="1"/>
  <c r="S39" i="1"/>
  <c r="T39" i="1"/>
  <c r="W39" i="1"/>
  <c r="O41" i="1"/>
  <c r="Q41" i="1"/>
  <c r="S41" i="1"/>
  <c r="T41" i="1"/>
  <c r="W41" i="1"/>
  <c r="Q42" i="1"/>
  <c r="R42" i="1"/>
  <c r="S42" i="1"/>
  <c r="V42" i="1"/>
  <c r="W42" i="1"/>
  <c r="O44" i="1"/>
  <c r="Q44" i="1"/>
  <c r="R44" i="1"/>
  <c r="S44" i="1"/>
  <c r="T44" i="1"/>
  <c r="W44" i="1"/>
  <c r="V46" i="1"/>
  <c r="O46" i="1"/>
  <c r="Q46" i="1"/>
  <c r="R46" i="1"/>
  <c r="S46" i="1"/>
  <c r="T46" i="1"/>
  <c r="W46" i="1"/>
  <c r="R48" i="1"/>
  <c r="O48" i="1"/>
  <c r="Q48" i="1"/>
  <c r="S48" i="1"/>
  <c r="T48" i="1"/>
  <c r="W48" i="1"/>
  <c r="O53" i="1"/>
  <c r="Q53" i="1"/>
  <c r="S53" i="1"/>
  <c r="V53" i="1"/>
  <c r="W53" i="1"/>
  <c r="O57" i="1"/>
  <c r="Q57" i="1"/>
  <c r="S57" i="1"/>
  <c r="T57" i="1"/>
  <c r="W57" i="1"/>
  <c r="Q59" i="1"/>
  <c r="S59" i="1"/>
  <c r="V59" i="1"/>
  <c r="W59" i="1"/>
  <c r="Q60" i="1"/>
  <c r="S60" i="1"/>
  <c r="Q61" i="1"/>
  <c r="R61" i="1"/>
  <c r="S61" i="1"/>
  <c r="V61" i="1"/>
  <c r="W61" i="1"/>
  <c r="O63" i="1"/>
  <c r="Q63" i="1"/>
  <c r="R63" i="1"/>
  <c r="S63" i="1"/>
  <c r="T63" i="1"/>
  <c r="W63" i="1"/>
  <c r="O65" i="1"/>
  <c r="Q65" i="1"/>
  <c r="R65" i="1"/>
  <c r="S65" i="1"/>
  <c r="T65" i="1"/>
  <c r="W65" i="1"/>
  <c r="O67" i="1"/>
  <c r="Q67" i="1"/>
  <c r="S67" i="1"/>
  <c r="W67" i="1"/>
  <c r="Q68" i="1"/>
  <c r="R68" i="1"/>
  <c r="S68" i="1"/>
  <c r="V68" i="1"/>
  <c r="W68" i="1"/>
  <c r="O70" i="1"/>
  <c r="Q70" i="1"/>
  <c r="S70" i="1"/>
  <c r="W70" i="1"/>
  <c r="O73" i="1"/>
  <c r="Q73" i="1"/>
  <c r="R73" i="1"/>
  <c r="S73" i="1"/>
  <c r="T73" i="1"/>
  <c r="W73" i="1"/>
  <c r="O75" i="1"/>
  <c r="Q75" i="1"/>
  <c r="R75" i="1"/>
  <c r="S75" i="1"/>
  <c r="T75" i="1"/>
  <c r="W75" i="1"/>
  <c r="O77" i="1"/>
  <c r="Q77" i="1"/>
  <c r="R77" i="1"/>
  <c r="S77" i="1"/>
  <c r="T77" i="1"/>
  <c r="W77" i="1"/>
  <c r="O79" i="1"/>
  <c r="Q79" i="1"/>
  <c r="R79" i="1"/>
  <c r="S79" i="1"/>
  <c r="T79" i="1"/>
  <c r="W79" i="1"/>
  <c r="O81" i="1"/>
  <c r="Q81" i="1"/>
  <c r="R81" i="1"/>
  <c r="S81" i="1"/>
  <c r="T81" i="1"/>
  <c r="W81" i="1"/>
  <c r="Q82" i="1"/>
  <c r="R82" i="1"/>
  <c r="S82" i="1"/>
  <c r="T82" i="1"/>
  <c r="W82" i="1"/>
  <c r="R84" i="1"/>
  <c r="O84" i="1"/>
  <c r="Q84" i="1"/>
  <c r="S84" i="1"/>
  <c r="T84" i="1"/>
  <c r="W84" i="1"/>
  <c r="O86" i="1"/>
  <c r="Q86" i="1"/>
  <c r="R86" i="1"/>
  <c r="S86" i="1"/>
  <c r="T86" i="1"/>
  <c r="W86" i="1"/>
  <c r="Q87" i="1"/>
  <c r="R87" i="1"/>
  <c r="S87" i="1"/>
  <c r="T87" i="1"/>
  <c r="W87" i="1"/>
  <c r="Q88" i="1"/>
  <c r="R88" i="1"/>
  <c r="S88" i="1"/>
  <c r="T88" i="1"/>
  <c r="W88" i="1"/>
  <c r="Q89" i="1"/>
  <c r="R89" i="1"/>
  <c r="S89" i="1"/>
  <c r="T89" i="1"/>
  <c r="W89" i="1"/>
  <c r="O91" i="1"/>
  <c r="Q91" i="1"/>
  <c r="R91" i="1"/>
  <c r="S91" i="1"/>
  <c r="T91" i="1"/>
  <c r="W91" i="1"/>
  <c r="O93" i="1"/>
  <c r="Q93" i="1"/>
  <c r="R93" i="1"/>
  <c r="S93" i="1"/>
  <c r="T93" i="1"/>
  <c r="W93" i="1"/>
  <c r="Q94" i="1"/>
  <c r="R94" i="1"/>
  <c r="S94" i="1"/>
  <c r="T94" i="1"/>
  <c r="W94" i="1"/>
  <c r="Q95" i="1"/>
  <c r="R95" i="1"/>
  <c r="S95" i="1"/>
  <c r="T95" i="1"/>
  <c r="W95" i="1"/>
  <c r="Q96" i="1"/>
  <c r="R96" i="1"/>
  <c r="S96" i="1"/>
  <c r="T96" i="1"/>
  <c r="W96" i="1"/>
  <c r="O98" i="1"/>
  <c r="Q98" i="1"/>
  <c r="R98" i="1"/>
  <c r="S98" i="1"/>
  <c r="T98" i="1"/>
  <c r="W98" i="1"/>
  <c r="O100" i="1"/>
  <c r="Q100" i="1"/>
  <c r="R100" i="1"/>
  <c r="S100" i="1"/>
  <c r="T100" i="1"/>
  <c r="W100" i="1"/>
  <c r="O102" i="1"/>
  <c r="Q102" i="1"/>
  <c r="R102" i="1"/>
  <c r="S102" i="1"/>
  <c r="T102" i="1"/>
  <c r="W102" i="1"/>
  <c r="O104" i="1"/>
  <c r="Q104" i="1"/>
  <c r="R104" i="1"/>
  <c r="S104" i="1"/>
  <c r="T104" i="1"/>
  <c r="W104" i="1"/>
  <c r="Q105" i="1"/>
  <c r="R105" i="1"/>
  <c r="S105" i="1"/>
  <c r="T105" i="1"/>
  <c r="W105" i="1"/>
  <c r="O107" i="1"/>
  <c r="Q107" i="1"/>
  <c r="R107" i="1"/>
  <c r="S107" i="1"/>
  <c r="T107" i="1"/>
  <c r="W107" i="1"/>
  <c r="Q108" i="1"/>
  <c r="R108" i="1"/>
  <c r="S108" i="1"/>
  <c r="T108" i="1"/>
  <c r="W108" i="1"/>
  <c r="O110" i="1"/>
  <c r="Q110" i="1"/>
  <c r="R110" i="1"/>
  <c r="S110" i="1"/>
  <c r="T110" i="1"/>
  <c r="W110" i="1"/>
  <c r="O112" i="1"/>
  <c r="Q112" i="1"/>
  <c r="R112" i="1"/>
  <c r="S112" i="1"/>
  <c r="T112" i="1"/>
  <c r="W112" i="1"/>
  <c r="O117" i="1"/>
  <c r="Q117" i="1"/>
  <c r="R117" i="1"/>
  <c r="S117" i="1"/>
  <c r="T117" i="1"/>
  <c r="W117" i="1"/>
  <c r="O119" i="1"/>
  <c r="Q119" i="1"/>
  <c r="R119" i="1"/>
  <c r="S119" i="1"/>
  <c r="T119" i="1"/>
  <c r="W119" i="1"/>
  <c r="O121" i="1"/>
  <c r="Q121" i="1"/>
  <c r="R121" i="1"/>
  <c r="S121" i="1"/>
  <c r="T121" i="1"/>
  <c r="W121" i="1"/>
  <c r="O123" i="1"/>
  <c r="Q123" i="1"/>
  <c r="R123" i="1"/>
  <c r="S123" i="1"/>
  <c r="T123" i="1"/>
  <c r="W123" i="1"/>
  <c r="O125" i="1"/>
  <c r="Q125" i="1"/>
  <c r="R125" i="1"/>
  <c r="S125" i="1"/>
  <c r="T125" i="1"/>
  <c r="W125" i="1"/>
  <c r="O127" i="1"/>
  <c r="Q127" i="1"/>
  <c r="R127" i="1"/>
  <c r="S127" i="1"/>
  <c r="T127" i="1"/>
  <c r="O129" i="1"/>
  <c r="Q129" i="1"/>
  <c r="R129" i="1"/>
  <c r="S129" i="1"/>
  <c r="T129" i="1"/>
  <c r="W129" i="1"/>
  <c r="O131" i="1"/>
  <c r="Q131" i="1"/>
  <c r="R131" i="1"/>
  <c r="S131" i="1"/>
  <c r="T131" i="1"/>
  <c r="W131" i="1"/>
  <c r="O132" i="1"/>
  <c r="Q132" i="1"/>
  <c r="R132" i="1"/>
  <c r="S132" i="1"/>
  <c r="T132" i="1"/>
  <c r="W132" i="1"/>
  <c r="O134" i="1"/>
  <c r="Q134" i="1"/>
  <c r="R134" i="1"/>
  <c r="S134" i="1"/>
  <c r="T134" i="1"/>
  <c r="W134" i="1"/>
  <c r="O137" i="1"/>
  <c r="Q137" i="1"/>
  <c r="R137" i="1"/>
  <c r="S137" i="1"/>
  <c r="T137" i="1"/>
  <c r="W137" i="1"/>
  <c r="Q138" i="1"/>
  <c r="R138" i="1"/>
  <c r="S138" i="1"/>
  <c r="T138" i="1"/>
  <c r="W138" i="1"/>
  <c r="O140" i="1"/>
  <c r="Q140" i="1"/>
  <c r="R140" i="1"/>
  <c r="S140" i="1"/>
  <c r="T140" i="1"/>
  <c r="W140" i="1"/>
  <c r="O143" i="1"/>
  <c r="Q143" i="1"/>
  <c r="R143" i="1"/>
  <c r="S143" i="1"/>
  <c r="T143" i="1"/>
  <c r="W143" i="1"/>
  <c r="Q144" i="1"/>
  <c r="R144" i="1"/>
  <c r="S144" i="1"/>
  <c r="T144" i="1"/>
  <c r="W144" i="1"/>
  <c r="O146" i="1"/>
  <c r="Q146" i="1"/>
  <c r="R146" i="1"/>
  <c r="S146" i="1"/>
  <c r="T146" i="1"/>
  <c r="W146" i="1"/>
  <c r="Q147" i="1"/>
  <c r="R147" i="1"/>
  <c r="S147" i="1"/>
  <c r="T147" i="1"/>
  <c r="W147" i="1"/>
  <c r="O149" i="1"/>
  <c r="Q149" i="1"/>
  <c r="R149" i="1"/>
  <c r="S149" i="1"/>
  <c r="T149" i="1"/>
  <c r="W149" i="1"/>
  <c r="Q150" i="1"/>
  <c r="R150" i="1"/>
  <c r="S150" i="1"/>
  <c r="T150" i="1"/>
  <c r="W150" i="1"/>
  <c r="O152" i="1"/>
  <c r="Q152" i="1"/>
  <c r="R152" i="1"/>
  <c r="S152" i="1"/>
  <c r="T152" i="1"/>
  <c r="W152" i="1"/>
  <c r="O154" i="1"/>
  <c r="Q154" i="1"/>
  <c r="S154" i="1"/>
  <c r="V154" i="1"/>
  <c r="W154" i="1"/>
  <c r="Q155" i="1"/>
  <c r="R155" i="1"/>
  <c r="S155" i="1"/>
  <c r="T155" i="1"/>
  <c r="W155" i="1"/>
  <c r="O157" i="1"/>
  <c r="Q157" i="1"/>
  <c r="S157" i="1"/>
  <c r="T157" i="1"/>
  <c r="V157" i="1"/>
  <c r="W157" i="1"/>
  <c r="O159" i="1"/>
  <c r="Q159" i="1"/>
  <c r="S159" i="1"/>
  <c r="W159" i="1"/>
  <c r="O161" i="1"/>
  <c r="Q161" i="1"/>
  <c r="S161" i="1"/>
  <c r="V161" i="1"/>
  <c r="W161" i="1"/>
  <c r="Q162" i="1"/>
  <c r="R162" i="1"/>
  <c r="S162" i="1"/>
  <c r="V162" i="1"/>
  <c r="W162" i="1"/>
  <c r="O164" i="1"/>
  <c r="Q164" i="1"/>
  <c r="S164" i="1"/>
  <c r="W164" i="1"/>
  <c r="Q165" i="1"/>
  <c r="R165" i="1"/>
  <c r="S165" i="1"/>
  <c r="O167" i="1"/>
  <c r="Q167" i="1"/>
  <c r="R167" i="1"/>
  <c r="S167" i="1"/>
  <c r="T167" i="1"/>
  <c r="W167" i="1"/>
  <c r="O170" i="1"/>
  <c r="Q170" i="1"/>
  <c r="O172" i="1"/>
  <c r="Q172" i="1"/>
  <c r="R172" i="1"/>
  <c r="S172" i="1"/>
  <c r="V172" i="1"/>
  <c r="W172" i="1"/>
  <c r="O174" i="1"/>
  <c r="Q174" i="1"/>
  <c r="S174" i="1"/>
  <c r="W174" i="1"/>
  <c r="T176" i="1"/>
  <c r="O176" i="1"/>
  <c r="Q176" i="1"/>
  <c r="S176" i="1"/>
  <c r="V176" i="1"/>
  <c r="W176" i="1"/>
  <c r="O179" i="1"/>
  <c r="Q179" i="1"/>
  <c r="R179" i="1"/>
  <c r="S179" i="1"/>
  <c r="V179" i="1"/>
  <c r="W179" i="1"/>
  <c r="Q238" i="1"/>
  <c r="R238" i="1"/>
  <c r="AH238" i="1"/>
  <c r="Q239" i="1"/>
  <c r="R239" i="1"/>
  <c r="Q242" i="1"/>
  <c r="R242" i="1"/>
  <c r="Q243" i="1"/>
  <c r="R243" i="1"/>
  <c r="Q244" i="1"/>
  <c r="R244" i="1"/>
  <c r="P245" i="1"/>
  <c r="Q245" i="1"/>
  <c r="R246" i="1"/>
  <c r="T70" i="1"/>
  <c r="M67" i="4"/>
  <c r="V16" i="1"/>
  <c r="AC230" i="1" l="1"/>
  <c r="Z232" i="1"/>
  <c r="T154" i="1"/>
  <c r="Y114" i="1"/>
  <c r="Z114" i="1" s="1"/>
  <c r="AC226" i="1"/>
  <c r="Z230" i="1"/>
  <c r="Y21" i="1"/>
  <c r="Y18" i="1"/>
  <c r="Y22" i="1"/>
  <c r="Y223" i="1"/>
  <c r="AL222" i="1" s="1"/>
  <c r="AD7" i="1"/>
  <c r="R37" i="1"/>
  <c r="Y37" i="1" s="1"/>
  <c r="Z37" i="1" s="1"/>
  <c r="X53" i="1"/>
  <c r="R16" i="1"/>
  <c r="Y16" i="1" s="1"/>
  <c r="V31" i="1"/>
  <c r="Y31" i="1" s="1"/>
  <c r="Z31" i="1" s="1"/>
  <c r="V41" i="1"/>
  <c r="Y41" i="1" s="1"/>
  <c r="R164" i="1"/>
  <c r="V54" i="1"/>
  <c r="Y54" i="1" s="1"/>
  <c r="T164" i="1"/>
  <c r="R53" i="1"/>
  <c r="R12" i="1"/>
  <c r="Y102" i="1"/>
  <c r="Z102" i="1" s="1"/>
  <c r="Y224" i="1"/>
  <c r="V174" i="1"/>
  <c r="V29" i="1"/>
  <c r="Y29" i="1" s="1"/>
  <c r="Z29" i="1" s="1"/>
  <c r="T174" i="1"/>
  <c r="Y50" i="1"/>
  <c r="Y170" i="1"/>
  <c r="Z170" i="1" s="1"/>
  <c r="Y165" i="1"/>
  <c r="Y194" i="1"/>
  <c r="AL193" i="1" s="1"/>
  <c r="Y155" i="1"/>
  <c r="AJ7" i="1"/>
  <c r="Y188" i="1"/>
  <c r="AL187" i="1" s="1"/>
  <c r="T60" i="1"/>
  <c r="Y60" i="1" s="1"/>
  <c r="AF57" i="1" s="1"/>
  <c r="Y218" i="1"/>
  <c r="AL217" i="1" s="1"/>
  <c r="Y129" i="1"/>
  <c r="Z129" i="1" s="1"/>
  <c r="Y131" i="1"/>
  <c r="Z131" i="1" s="1"/>
  <c r="Y75" i="1"/>
  <c r="Z75" i="1" s="1"/>
  <c r="Y208" i="1"/>
  <c r="Z208" i="1" s="1"/>
  <c r="Y140" i="1"/>
  <c r="Z140" i="1" s="1"/>
  <c r="Y134" i="1"/>
  <c r="Y150" i="1"/>
  <c r="AF149" i="1" s="1"/>
  <c r="T17" i="1"/>
  <c r="R17" i="1"/>
  <c r="R161" i="1"/>
  <c r="T161" i="1"/>
  <c r="R59" i="1"/>
  <c r="T59" i="1"/>
  <c r="R70" i="1"/>
  <c r="V70" i="1"/>
  <c r="R57" i="1"/>
  <c r="V57" i="1"/>
  <c r="R159" i="1"/>
  <c r="V159" i="1"/>
  <c r="R26" i="1"/>
  <c r="Y26" i="1" s="1"/>
  <c r="T27" i="1"/>
  <c r="Y27" i="1" s="1"/>
  <c r="Y98" i="1"/>
  <c r="Z98" i="1" s="1"/>
  <c r="Y183" i="1"/>
  <c r="Z183" i="1" s="1"/>
  <c r="Y198" i="1"/>
  <c r="Z198" i="1" s="1"/>
  <c r="Y94" i="1"/>
  <c r="Y168" i="1"/>
  <c r="AF232" i="1"/>
  <c r="Y88" i="1"/>
  <c r="Y86" i="1"/>
  <c r="Y73" i="1"/>
  <c r="Z73" i="1" s="1"/>
  <c r="Y61" i="1"/>
  <c r="Y193" i="1"/>
  <c r="Z193" i="1" s="1"/>
  <c r="AG7" i="1"/>
  <c r="AM7" i="1"/>
  <c r="Y63" i="1"/>
  <c r="Z63" i="1" s="1"/>
  <c r="Y93" i="1"/>
  <c r="Y212" i="1"/>
  <c r="Z212" i="1" s="1"/>
  <c r="Y77" i="1"/>
  <c r="Z77" i="1" s="1"/>
  <c r="Y51" i="1"/>
  <c r="Y110" i="1"/>
  <c r="Z110" i="1" s="1"/>
  <c r="Y108" i="1"/>
  <c r="AC107" i="1" s="1"/>
  <c r="Y89" i="1"/>
  <c r="Y48" i="1"/>
  <c r="Y125" i="1"/>
  <c r="Z125" i="1" s="1"/>
  <c r="Y112" i="1"/>
  <c r="Z112" i="1" s="1"/>
  <c r="Y39" i="1"/>
  <c r="Z39" i="1" s="1"/>
  <c r="Y35" i="1"/>
  <c r="Z35" i="1" s="1"/>
  <c r="Y65" i="1"/>
  <c r="Z65" i="1" s="1"/>
  <c r="Y42" i="1"/>
  <c r="Y217" i="1"/>
  <c r="Z217" i="1" s="1"/>
  <c r="Y87" i="1"/>
  <c r="Y84" i="1"/>
  <c r="Z84" i="1" s="1"/>
  <c r="Y82" i="1"/>
  <c r="AC81" i="1" s="1"/>
  <c r="V67" i="1"/>
  <c r="Y104" i="1"/>
  <c r="Z104" i="1" s="1"/>
  <c r="Y96" i="1"/>
  <c r="Y14" i="1"/>
  <c r="AC12" i="1" s="1"/>
  <c r="Y12" i="1"/>
  <c r="Y187" i="1"/>
  <c r="Z187" i="1" s="1"/>
  <c r="Y196" i="1"/>
  <c r="Z196" i="1" s="1"/>
  <c r="Y13" i="1"/>
  <c r="R67" i="1"/>
  <c r="Y132" i="1"/>
  <c r="AF131" i="1" s="1"/>
  <c r="Y127" i="1"/>
  <c r="Z127" i="1" s="1"/>
  <c r="Y202" i="1"/>
  <c r="Z202" i="1" s="1"/>
  <c r="Y149" i="1"/>
  <c r="Z149" i="1" s="1"/>
  <c r="Y147" i="1"/>
  <c r="AF146" i="1" s="1"/>
  <c r="Y137" i="1"/>
  <c r="Z137" i="1" s="1"/>
  <c r="AA7" i="1"/>
  <c r="Y236" i="1"/>
  <c r="Z236" i="1" s="1"/>
  <c r="Y210" i="1"/>
  <c r="Z210" i="1" s="1"/>
  <c r="Y179" i="1"/>
  <c r="Z179" i="1" s="1"/>
  <c r="Y176" i="1"/>
  <c r="Z176" i="1" s="1"/>
  <c r="Y167" i="1"/>
  <c r="Y105" i="1"/>
  <c r="AC104" i="1" s="1"/>
  <c r="Y190" i="1"/>
  <c r="Z190" i="1" s="1"/>
  <c r="Y200" i="1"/>
  <c r="Z200" i="1" s="1"/>
  <c r="Y143" i="1"/>
  <c r="Z143" i="1" s="1"/>
  <c r="Y204" i="1"/>
  <c r="Z204" i="1" s="1"/>
  <c r="Y206" i="1"/>
  <c r="Z206" i="1" s="1"/>
  <c r="Y154" i="1"/>
  <c r="Y152" i="1"/>
  <c r="Z152" i="1" s="1"/>
  <c r="Y33" i="1"/>
  <c r="Z33" i="1" s="1"/>
  <c r="Y117" i="1"/>
  <c r="Z117" i="1" s="1"/>
  <c r="Y162" i="1"/>
  <c r="Y157" i="1"/>
  <c r="Z157" i="1" s="1"/>
  <c r="Y121" i="1"/>
  <c r="Z121" i="1" s="1"/>
  <c r="Y220" i="1"/>
  <c r="Z220" i="1" s="1"/>
  <c r="Y215" i="1"/>
  <c r="Z215" i="1" s="1"/>
  <c r="Y81" i="1"/>
  <c r="Z81" i="1" s="1"/>
  <c r="Y79" i="1"/>
  <c r="Z79" i="1" s="1"/>
  <c r="Y191" i="1"/>
  <c r="AL190" i="1" s="1"/>
  <c r="Y49" i="1"/>
  <c r="R71" i="1"/>
  <c r="Y71" i="1" s="1"/>
  <c r="Y115" i="1"/>
  <c r="AC114" i="1" s="1"/>
  <c r="Y123" i="1"/>
  <c r="Z123" i="1" s="1"/>
  <c r="Y68" i="1"/>
  <c r="Y146" i="1"/>
  <c r="Z146" i="1" s="1"/>
  <c r="Y138" i="1"/>
  <c r="AF137" i="1" s="1"/>
  <c r="Y46" i="1"/>
  <c r="Z46" i="1" s="1"/>
  <c r="Y44" i="1"/>
  <c r="Z44" i="1" s="1"/>
  <c r="Y213" i="1"/>
  <c r="AL212" i="1" s="1"/>
  <c r="Y222" i="1"/>
  <c r="Y172" i="1"/>
  <c r="Z172" i="1" s="1"/>
  <c r="Y144" i="1"/>
  <c r="AF143" i="1" s="1"/>
  <c r="Y107" i="1"/>
  <c r="Z107" i="1" s="1"/>
  <c r="Y100" i="1"/>
  <c r="Z100" i="1" s="1"/>
  <c r="Y95" i="1"/>
  <c r="Y91" i="1"/>
  <c r="Z91" i="1" s="1"/>
  <c r="Y181" i="1"/>
  <c r="Z181" i="1" s="1"/>
  <c r="Y185" i="1"/>
  <c r="Z185" i="1" s="1"/>
  <c r="Y119" i="1"/>
  <c r="Z119" i="1" s="1"/>
  <c r="Y24" i="1"/>
  <c r="Z24" i="1" s="1"/>
  <c r="X55" i="1"/>
  <c r="Y55" i="1" s="1"/>
  <c r="Z21" i="1" l="1"/>
  <c r="Y17" i="1"/>
  <c r="AC16" i="1" s="1"/>
  <c r="Y174" i="1"/>
  <c r="Z174" i="1" s="1"/>
  <c r="Z86" i="1"/>
  <c r="Z93" i="1"/>
  <c r="Y53" i="1"/>
  <c r="Z53" i="1" s="1"/>
  <c r="Y164" i="1"/>
  <c r="Z164" i="1" s="1"/>
  <c r="Y70" i="1"/>
  <c r="Z70" i="1" s="1"/>
  <c r="Z41" i="1"/>
  <c r="AI86" i="1"/>
  <c r="Y57" i="1"/>
  <c r="Y67" i="1"/>
  <c r="Z67" i="1" s="1"/>
  <c r="AI93" i="1"/>
  <c r="Z222" i="1"/>
  <c r="Z154" i="1"/>
  <c r="Y59" i="1"/>
  <c r="Y161" i="1"/>
  <c r="Z161" i="1" s="1"/>
  <c r="Z48" i="1"/>
  <c r="Y159" i="1"/>
  <c r="Z159" i="1" s="1"/>
  <c r="AO191" i="1"/>
  <c r="AO7" i="1"/>
  <c r="AO50" i="1"/>
  <c r="Z26" i="1"/>
  <c r="Z167" i="1"/>
  <c r="AO188" i="1"/>
  <c r="AO194" i="1"/>
  <c r="AO55" i="1"/>
  <c r="Z12" i="1"/>
  <c r="Z16" i="1"/>
  <c r="Z57" i="1" l="1"/>
  <c r="AI238" i="1"/>
  <c r="AJ135" i="1" l="1"/>
  <c r="AK135" i="1" s="1"/>
  <c r="AM135" i="1"/>
  <c r="AN135" i="1" s="1"/>
  <c r="AJ89" i="1"/>
  <c r="AK89" i="1" s="1"/>
  <c r="AM14" i="1"/>
  <c r="AN14" i="1" s="1"/>
  <c r="AJ150" i="1"/>
  <c r="AK150" i="1" s="1"/>
  <c r="AJ167" i="1"/>
  <c r="AK167" i="1" s="1"/>
  <c r="AM95" i="1"/>
  <c r="AN95" i="1" s="1"/>
  <c r="AM94" i="1"/>
  <c r="AN94" i="1" s="1"/>
  <c r="AM37" i="1"/>
  <c r="AN37" i="1" s="1"/>
  <c r="AM146" i="1"/>
  <c r="AN146" i="1" s="1"/>
  <c r="AJ149" i="1"/>
  <c r="AK149" i="1" s="1"/>
  <c r="AJ115" i="1"/>
  <c r="AK115" i="1" s="1"/>
  <c r="AM16" i="1"/>
  <c r="AN16" i="1" s="1"/>
  <c r="AM108" i="1"/>
  <c r="AN108" i="1" s="1"/>
  <c r="AM162" i="1"/>
  <c r="AN162" i="1" s="1"/>
  <c r="AJ63" i="1"/>
  <c r="AK63" i="1" s="1"/>
  <c r="AM144" i="1"/>
  <c r="AN144" i="1" s="1"/>
  <c r="AJ127" i="1"/>
  <c r="AK127" i="1" s="1"/>
  <c r="AJ190" i="1"/>
  <c r="AK190" i="1" s="1"/>
  <c r="AJ91" i="1"/>
  <c r="AK91" i="1" s="1"/>
  <c r="AJ138" i="1"/>
  <c r="AK138" i="1" s="1"/>
  <c r="AM87" i="1"/>
  <c r="AN87" i="1" s="1"/>
  <c r="AJ187" i="1"/>
  <c r="AK187" i="1" s="1"/>
  <c r="AM105" i="1"/>
  <c r="AN105" i="1" s="1"/>
  <c r="AJ81" i="1"/>
  <c r="AK81" i="1" s="1"/>
  <c r="AM17" i="1"/>
  <c r="AN17" i="1" s="1"/>
  <c r="AJ144" i="1"/>
  <c r="AK144" i="1" s="1"/>
  <c r="AJ193" i="1"/>
  <c r="AK193" i="1" s="1"/>
  <c r="AM104" i="1"/>
  <c r="AN104" i="1" s="1"/>
  <c r="AM33" i="1"/>
  <c r="AN33" i="1" s="1"/>
  <c r="AM31" i="1"/>
  <c r="AN31" i="1" s="1"/>
  <c r="AJ222" i="1"/>
  <c r="AK222" i="1" s="1"/>
  <c r="AM147" i="1"/>
  <c r="AN147" i="1" s="1"/>
  <c r="AM210" i="1"/>
  <c r="AN210" i="1" s="1"/>
  <c r="AJ161" i="1"/>
  <c r="AK161" i="1" s="1"/>
  <c r="AM164" i="1"/>
  <c r="AN164" i="1" s="1"/>
  <c r="AJ88" i="1"/>
  <c r="AK88" i="1" s="1"/>
  <c r="AM134" i="1"/>
  <c r="AN134" i="1" s="1"/>
  <c r="AM100" i="1"/>
  <c r="AN100" i="1" s="1"/>
  <c r="AM129" i="1"/>
  <c r="AN129" i="1" s="1"/>
  <c r="AM117" i="1"/>
  <c r="AN117" i="1" s="1"/>
  <c r="AM71" i="1"/>
  <c r="AN71" i="1" s="1"/>
  <c r="AJ123" i="1"/>
  <c r="AK123" i="1" s="1"/>
  <c r="AM39" i="1"/>
  <c r="AN39" i="1" s="1"/>
  <c r="AM179" i="1"/>
  <c r="AN179" i="1" s="1"/>
  <c r="AM121" i="1"/>
  <c r="AN121" i="1" s="1"/>
  <c r="AM196" i="1"/>
  <c r="AN196" i="1" s="1"/>
  <c r="AJ152" i="1"/>
  <c r="AK152" i="1" s="1"/>
  <c r="AM172" i="1"/>
  <c r="AN172" i="1" s="1"/>
  <c r="AJ41" i="1"/>
  <c r="AK41" i="1" s="1"/>
  <c r="AM68" i="1"/>
  <c r="AN68" i="1" s="1"/>
  <c r="AJ39" i="1"/>
  <c r="AK39" i="1" s="1"/>
  <c r="AM154" i="1"/>
  <c r="AN154" i="1" s="1"/>
  <c r="AJ68" i="1"/>
  <c r="AK68" i="1" s="1"/>
  <c r="AJ12" i="1"/>
  <c r="AK12" i="1" s="1"/>
  <c r="AJ204" i="1"/>
  <c r="AK204" i="1" s="1"/>
  <c r="AM20" i="1"/>
  <c r="AN20" i="1" s="1"/>
  <c r="AM102" i="1"/>
  <c r="AN102" i="1" s="1"/>
  <c r="AM65" i="1"/>
  <c r="AN65" i="1" s="1"/>
  <c r="AM200" i="1"/>
  <c r="AN200" i="1" s="1"/>
  <c r="AJ112" i="1"/>
  <c r="AK112" i="1" s="1"/>
  <c r="AJ31" i="1"/>
  <c r="AK31" i="1" s="1"/>
  <c r="AJ46" i="1"/>
  <c r="AK46" i="1" s="1"/>
  <c r="AJ100" i="1"/>
  <c r="AK100" i="1" s="1"/>
  <c r="AM61" i="1"/>
  <c r="AN61" i="1" s="1"/>
  <c r="AM123" i="1"/>
  <c r="AN123" i="1" s="1"/>
  <c r="AM125" i="1"/>
  <c r="AN125" i="1" s="1"/>
  <c r="AJ154" i="1"/>
  <c r="AK154" i="1" s="1"/>
  <c r="AJ121" i="1"/>
  <c r="AK121" i="1" s="1"/>
  <c r="AM41" i="1"/>
  <c r="AN41" i="1" s="1"/>
  <c r="AJ107" i="1"/>
  <c r="AK107" i="1" s="1"/>
  <c r="AJ140" i="1"/>
  <c r="AK140" i="1" s="1"/>
  <c r="AM24" i="1"/>
  <c r="AN24" i="1" s="1"/>
  <c r="AJ82" i="1"/>
  <c r="AK82" i="1" s="1"/>
  <c r="AJ183" i="1"/>
  <c r="AK183" i="1" s="1"/>
  <c r="AJ95" i="1"/>
  <c r="AK95" i="1" s="1"/>
  <c r="AJ70" i="1"/>
  <c r="AK70" i="1" s="1"/>
  <c r="AJ27" i="1"/>
  <c r="AK27" i="1" s="1"/>
  <c r="AJ26" i="1"/>
  <c r="AK26" i="1" s="1"/>
  <c r="AJ220" i="1"/>
  <c r="AK220" i="1" s="1"/>
  <c r="AM220" i="1"/>
  <c r="AN220" i="1" s="1"/>
  <c r="AJ212" i="1"/>
  <c r="AK212" i="1" s="1"/>
  <c r="AJ146" i="1"/>
  <c r="AK146" i="1" s="1"/>
  <c r="AM161" i="1"/>
  <c r="AN161" i="1" s="1"/>
  <c r="AM140" i="1"/>
  <c r="AN140" i="1" s="1"/>
  <c r="AM119" i="1"/>
  <c r="AN119" i="1" s="1"/>
  <c r="AM198" i="1"/>
  <c r="AN198" i="1" s="1"/>
  <c r="AJ35" i="1"/>
  <c r="AK35" i="1" s="1"/>
  <c r="AJ48" i="1"/>
  <c r="AK48" i="1" s="1"/>
  <c r="AM79" i="1"/>
  <c r="AN79" i="1" s="1"/>
  <c r="AJ16" i="1"/>
  <c r="AK16" i="1" s="1"/>
  <c r="AM208" i="1"/>
  <c r="AN208" i="1" s="1"/>
  <c r="AM18" i="1"/>
  <c r="AN18" i="1" s="1"/>
  <c r="AM42" i="1"/>
  <c r="AN42" i="1" s="1"/>
  <c r="AM59" i="1"/>
  <c r="AN59" i="1" s="1"/>
  <c r="AJ236" i="1"/>
  <c r="AK236" i="1" s="1"/>
  <c r="AM206" i="1"/>
  <c r="AN206" i="1" s="1"/>
  <c r="AM29" i="1"/>
  <c r="AN29" i="1" s="1"/>
  <c r="AM73" i="1"/>
  <c r="AN73" i="1" s="1"/>
  <c r="AJ60" i="1"/>
  <c r="AK60" i="1" s="1"/>
  <c r="AM107" i="1"/>
  <c r="AN107" i="1" s="1"/>
  <c r="AM149" i="1"/>
  <c r="AN149" i="1" s="1"/>
  <c r="AM53" i="1"/>
  <c r="AN53" i="1" s="1"/>
  <c r="AJ174" i="1"/>
  <c r="AK174" i="1" s="1"/>
  <c r="AJ22" i="1"/>
  <c r="AK22" i="1" s="1"/>
  <c r="AJ65" i="1"/>
  <c r="AK65" i="1" s="1"/>
  <c r="AM12" i="1"/>
  <c r="AN12" i="1" s="1"/>
  <c r="AM81" i="1"/>
  <c r="AN81" i="1" s="1"/>
  <c r="AM110" i="1"/>
  <c r="AN110" i="1" s="1"/>
  <c r="AJ105" i="1"/>
  <c r="AK105" i="1" s="1"/>
  <c r="AJ129" i="1"/>
  <c r="AK129" i="1" s="1"/>
  <c r="AJ75" i="1"/>
  <c r="AK75" i="1" s="1"/>
  <c r="AJ155" i="1"/>
  <c r="AK155" i="1" s="1"/>
  <c r="AJ71" i="1"/>
  <c r="AK71" i="1" s="1"/>
  <c r="AM88" i="1"/>
  <c r="AN88" i="1" s="1"/>
  <c r="AJ206" i="1"/>
  <c r="AK206" i="1" s="1"/>
  <c r="AM54" i="1"/>
  <c r="AN54" i="1" s="1"/>
  <c r="AJ210" i="1"/>
  <c r="AK210" i="1" s="1"/>
  <c r="AJ84" i="1"/>
  <c r="AK84" i="1" s="1"/>
  <c r="AJ198" i="1"/>
  <c r="AK198" i="1" s="1"/>
  <c r="AJ94" i="1"/>
  <c r="AK94" i="1" s="1"/>
  <c r="AM96" i="1"/>
  <c r="AN96" i="1" s="1"/>
  <c r="AJ79" i="1"/>
  <c r="AK79" i="1" s="1"/>
  <c r="AM157" i="1"/>
  <c r="AN157" i="1" s="1"/>
  <c r="AM77" i="1"/>
  <c r="AN77" i="1" s="1"/>
  <c r="AJ157" i="1"/>
  <c r="AK157" i="1" s="1"/>
  <c r="AJ159" i="1"/>
  <c r="AK159" i="1" s="1"/>
  <c r="AM63" i="1"/>
  <c r="AN63" i="1" s="1"/>
  <c r="AM91" i="1"/>
  <c r="AN91" i="1" s="1"/>
  <c r="AM44" i="1"/>
  <c r="AN44" i="1" s="1"/>
  <c r="AJ168" i="1"/>
  <c r="AK168" i="1" s="1"/>
  <c r="AM204" i="1"/>
  <c r="AN204" i="1" s="1"/>
  <c r="AJ164" i="1"/>
  <c r="AK164" i="1" s="1"/>
  <c r="AM174" i="1"/>
  <c r="AN174" i="1" s="1"/>
  <c r="AJ96" i="1"/>
  <c r="AK96" i="1" s="1"/>
  <c r="AJ165" i="1"/>
  <c r="AK165" i="1" s="1"/>
  <c r="AM150" i="1"/>
  <c r="AN150" i="1" s="1"/>
  <c r="AJ73" i="1"/>
  <c r="AK73" i="1" s="1"/>
  <c r="AM132" i="1"/>
  <c r="AN132" i="1" s="1"/>
  <c r="AJ29" i="1"/>
  <c r="AK29" i="1" s="1"/>
  <c r="AJ147" i="1"/>
  <c r="AK147" i="1" s="1"/>
  <c r="AJ20" i="1"/>
  <c r="AK20" i="1" s="1"/>
  <c r="AJ110" i="1"/>
  <c r="AK110" i="1" s="1"/>
  <c r="AM185" i="1"/>
  <c r="AN185" i="1" s="1"/>
  <c r="AM202" i="1"/>
  <c r="AN202" i="1" s="1"/>
  <c r="AM114" i="1"/>
  <c r="AN114" i="1" s="1"/>
  <c r="AM26" i="1"/>
  <c r="AN26" i="1" s="1"/>
  <c r="AM112" i="1"/>
  <c r="AN112" i="1" s="1"/>
  <c r="AJ137" i="1"/>
  <c r="AK137" i="1" s="1"/>
  <c r="AJ181" i="1"/>
  <c r="AK181" i="1" s="1"/>
  <c r="AJ93" i="1"/>
  <c r="AK93" i="1" s="1"/>
  <c r="AM176" i="1"/>
  <c r="AN176" i="1" s="1"/>
  <c r="AJ14" i="1"/>
  <c r="AK14" i="1" s="1"/>
  <c r="AM168" i="1"/>
  <c r="AN168" i="1" s="1"/>
  <c r="AJ202" i="1"/>
  <c r="AK202" i="1" s="1"/>
  <c r="AM89" i="1"/>
  <c r="AN89" i="1" s="1"/>
  <c r="AM159" i="1"/>
  <c r="AN159" i="1" s="1"/>
  <c r="AM22" i="1"/>
  <c r="AN22" i="1" s="1"/>
  <c r="AJ104" i="1"/>
  <c r="AK104" i="1" s="1"/>
  <c r="AJ13" i="1"/>
  <c r="AK13" i="1" s="1"/>
  <c r="AJ54" i="1"/>
  <c r="AK54" i="1" s="1"/>
  <c r="AM35" i="1"/>
  <c r="AN35" i="1" s="1"/>
  <c r="AM181" i="1"/>
  <c r="AN181" i="1" s="1"/>
  <c r="AJ77" i="1"/>
  <c r="AK77" i="1" s="1"/>
  <c r="AJ215" i="1"/>
  <c r="AK215" i="1" s="1"/>
  <c r="AM115" i="1"/>
  <c r="AN115" i="1" s="1"/>
  <c r="AJ59" i="1"/>
  <c r="AK59" i="1" s="1"/>
  <c r="AM13" i="1"/>
  <c r="AN13" i="1" s="1"/>
  <c r="AM27" i="1"/>
  <c r="AN27" i="1" s="1"/>
  <c r="AM143" i="1"/>
  <c r="AN143" i="1" s="1"/>
  <c r="AJ143" i="1"/>
  <c r="AK143" i="1" s="1"/>
  <c r="AM152" i="1"/>
  <c r="AN152" i="1" s="1"/>
  <c r="AM70" i="1"/>
  <c r="AN70" i="1" s="1"/>
  <c r="AJ162" i="1"/>
  <c r="AK162" i="1" s="1"/>
  <c r="AJ24" i="1"/>
  <c r="AK24" i="1" s="1"/>
  <c r="AJ17" i="1"/>
  <c r="AK17" i="1" s="1"/>
  <c r="AJ57" i="1"/>
  <c r="AK57" i="1" s="1"/>
  <c r="AJ44" i="1"/>
  <c r="AK44" i="1" s="1"/>
  <c r="AJ18" i="1"/>
  <c r="AK18" i="1" s="1"/>
  <c r="AJ53" i="1"/>
  <c r="AK53" i="1" s="1"/>
  <c r="AM167" i="1"/>
  <c r="AN167" i="1" s="1"/>
  <c r="AJ117" i="1"/>
  <c r="AK117" i="1" s="1"/>
  <c r="AM141" i="1"/>
  <c r="AN141" i="1" s="1"/>
  <c r="AJ172" i="1"/>
  <c r="AK172" i="1" s="1"/>
  <c r="AJ134" i="1"/>
  <c r="AK134" i="1" s="1"/>
  <c r="AM131" i="1"/>
  <c r="AN131" i="1" s="1"/>
  <c r="AJ132" i="1"/>
  <c r="AK132" i="1" s="1"/>
  <c r="AM183" i="1"/>
  <c r="AN183" i="1" s="1"/>
  <c r="AM165" i="1"/>
  <c r="AN165" i="1" s="1"/>
  <c r="AM137" i="1"/>
  <c r="AN137" i="1" s="1"/>
  <c r="AM21" i="1"/>
  <c r="AN21" i="1" s="1"/>
  <c r="AM57" i="1"/>
  <c r="AN57" i="1" s="1"/>
  <c r="AJ185" i="1"/>
  <c r="AK185" i="1" s="1"/>
  <c r="AJ108" i="1"/>
  <c r="AK108" i="1" s="1"/>
  <c r="AJ102" i="1"/>
  <c r="AK102" i="1" s="1"/>
  <c r="AJ86" i="1"/>
  <c r="AK86" i="1" s="1"/>
  <c r="AJ67" i="1"/>
  <c r="AK67" i="1" s="1"/>
  <c r="AJ98" i="1"/>
  <c r="AK98" i="1" s="1"/>
  <c r="AJ196" i="1"/>
  <c r="AK196" i="1" s="1"/>
  <c r="AM178" i="1"/>
  <c r="AN178" i="1" s="1"/>
  <c r="AJ33" i="1"/>
  <c r="AK33" i="1" s="1"/>
  <c r="AJ208" i="1"/>
  <c r="AK208" i="1" s="1"/>
  <c r="AM82" i="1"/>
  <c r="AN82" i="1" s="1"/>
  <c r="AJ176" i="1"/>
  <c r="AK176" i="1" s="1"/>
  <c r="AM75" i="1"/>
  <c r="AN75" i="1" s="1"/>
  <c r="AJ178" i="1"/>
  <c r="AK178" i="1" s="1"/>
  <c r="AJ87" i="1"/>
  <c r="AK87" i="1" s="1"/>
  <c r="AM98" i="1"/>
  <c r="AN98" i="1" s="1"/>
  <c r="AJ141" i="1"/>
  <c r="AK141" i="1" s="1"/>
  <c r="AJ21" i="1"/>
  <c r="AK21" i="1" s="1"/>
  <c r="AJ114" i="1"/>
  <c r="AK114" i="1" s="1"/>
  <c r="AM67" i="1"/>
  <c r="AN67" i="1" s="1"/>
  <c r="AM215" i="1"/>
  <c r="AN215" i="1" s="1"/>
  <c r="AJ179" i="1"/>
  <c r="AK179" i="1" s="1"/>
  <c r="AJ131" i="1"/>
  <c r="AK131" i="1" s="1"/>
  <c r="AM46" i="1"/>
  <c r="AN46" i="1" s="1"/>
  <c r="AJ200" i="1"/>
  <c r="AK200" i="1" s="1"/>
  <c r="AJ125" i="1"/>
  <c r="AK125" i="1" s="1"/>
  <c r="AJ217" i="1"/>
  <c r="AK217" i="1" s="1"/>
  <c r="AM138" i="1"/>
  <c r="AN138" i="1" s="1"/>
  <c r="AJ119" i="1"/>
  <c r="AK119" i="1" s="1"/>
  <c r="AM236" i="1"/>
  <c r="AN236" i="1" s="1"/>
  <c r="AJ42" i="1"/>
  <c r="AK42" i="1" s="1"/>
  <c r="AM155" i="1"/>
  <c r="AN155" i="1" s="1"/>
  <c r="AM48" i="1"/>
  <c r="AN48" i="1" s="1"/>
  <c r="AM60" i="1"/>
  <c r="AN60" i="1" s="1"/>
  <c r="AJ61" i="1"/>
  <c r="AK61" i="1" s="1"/>
  <c r="AM84" i="1"/>
  <c r="AN84" i="1" s="1"/>
  <c r="AJ37" i="1"/>
  <c r="AK37" i="1" s="1"/>
  <c r="AM127" i="1"/>
  <c r="AN127" i="1" s="1"/>
  <c r="AO141" i="1" l="1"/>
  <c r="AO178" i="1"/>
  <c r="AO165" i="1"/>
  <c r="AO54" i="1"/>
  <c r="AO60" i="1"/>
  <c r="AK238" i="1"/>
  <c r="AO13" i="1"/>
  <c r="AJ238" i="1"/>
  <c r="Y238" i="1"/>
  <c r="AF238" i="1"/>
  <c r="AG135" i="1" s="1"/>
  <c r="AH135" i="1" s="1"/>
  <c r="AC238" i="1"/>
  <c r="AD135" i="1" s="1"/>
  <c r="AE135" i="1" s="1"/>
  <c r="AD234" i="1" l="1"/>
  <c r="AE234" i="1" s="1"/>
  <c r="AG87" i="1"/>
  <c r="AH87" i="1" s="1"/>
  <c r="AG234" i="1"/>
  <c r="AH234" i="1" s="1"/>
  <c r="AD75" i="1"/>
  <c r="AE75" i="1" s="1"/>
  <c r="AD232" i="1"/>
  <c r="AG31" i="1"/>
  <c r="AH31" i="1" s="1"/>
  <c r="AG232" i="1"/>
  <c r="AH232" i="1" s="1"/>
  <c r="AG202" i="1"/>
  <c r="AH202" i="1" s="1"/>
  <c r="AD98" i="1"/>
  <c r="AE98" i="1" s="1"/>
  <c r="AG68" i="1"/>
  <c r="AH68" i="1" s="1"/>
  <c r="AD157" i="1"/>
  <c r="AE157" i="1" s="1"/>
  <c r="AG94" i="1"/>
  <c r="AH94" i="1" s="1"/>
  <c r="AD24" i="1"/>
  <c r="AE24" i="1" s="1"/>
  <c r="AG196" i="1"/>
  <c r="AH196" i="1" s="1"/>
  <c r="AG27" i="1"/>
  <c r="AH27" i="1" s="1"/>
  <c r="AD179" i="1"/>
  <c r="AE179" i="1" s="1"/>
  <c r="AG140" i="1"/>
  <c r="AH140" i="1" s="1"/>
  <c r="AG24" i="1"/>
  <c r="AH24" i="1" s="1"/>
  <c r="AD174" i="1"/>
  <c r="AE174" i="1" s="1"/>
  <c r="AD71" i="1"/>
  <c r="AE71" i="1" s="1"/>
  <c r="AG138" i="1"/>
  <c r="AH138" i="1" s="1"/>
  <c r="AG187" i="1"/>
  <c r="AH187" i="1" s="1"/>
  <c r="AD29" i="1"/>
  <c r="AE29" i="1" s="1"/>
  <c r="AD14" i="1"/>
  <c r="AE14" i="1" s="1"/>
  <c r="AD37" i="1"/>
  <c r="AE37" i="1" s="1"/>
  <c r="AD79" i="1"/>
  <c r="AE79" i="1" s="1"/>
  <c r="AD31" i="1"/>
  <c r="AE31" i="1" s="1"/>
  <c r="AD81" i="1"/>
  <c r="AE81" i="1" s="1"/>
  <c r="AD132" i="1"/>
  <c r="AE132" i="1" s="1"/>
  <c r="AD65" i="1"/>
  <c r="AE65" i="1" s="1"/>
  <c r="AD46" i="1"/>
  <c r="AE46" i="1" s="1"/>
  <c r="AD39" i="1"/>
  <c r="AE39" i="1" s="1"/>
  <c r="AD20" i="1"/>
  <c r="AE20" i="1" s="1"/>
  <c r="AD33" i="1"/>
  <c r="AE33" i="1" s="1"/>
  <c r="AD100" i="1"/>
  <c r="AE100" i="1" s="1"/>
  <c r="AD147" i="1"/>
  <c r="AE147" i="1" s="1"/>
  <c r="AD172" i="1"/>
  <c r="AE172" i="1" s="1"/>
  <c r="AD162" i="1"/>
  <c r="AE162" i="1" s="1"/>
  <c r="AD121" i="1"/>
  <c r="AE121" i="1" s="1"/>
  <c r="AD96" i="1"/>
  <c r="AE96" i="1" s="1"/>
  <c r="AD16" i="1"/>
  <c r="AE16" i="1" s="1"/>
  <c r="AD73" i="1"/>
  <c r="AE73" i="1" s="1"/>
  <c r="AD44" i="1"/>
  <c r="AE44" i="1" s="1"/>
  <c r="AD229" i="1"/>
  <c r="AE229" i="1" s="1"/>
  <c r="AD144" i="1"/>
  <c r="AE144" i="1" s="1"/>
  <c r="AD84" i="1"/>
  <c r="AE84" i="1" s="1"/>
  <c r="AD161" i="1"/>
  <c r="AE161" i="1" s="1"/>
  <c r="AD155" i="1"/>
  <c r="AE155" i="1" s="1"/>
  <c r="AD137" i="1"/>
  <c r="AE137" i="1" s="1"/>
  <c r="AD230" i="1"/>
  <c r="AE230" i="1" s="1"/>
  <c r="AD154" i="1"/>
  <c r="AE154" i="1" s="1"/>
  <c r="AD143" i="1"/>
  <c r="AE143" i="1" s="1"/>
  <c r="AD181" i="1"/>
  <c r="AE181" i="1" s="1"/>
  <c r="AD27" i="1"/>
  <c r="AE27" i="1" s="1"/>
  <c r="AD193" i="1"/>
  <c r="AE193" i="1" s="1"/>
  <c r="AD91" i="1"/>
  <c r="AE91" i="1" s="1"/>
  <c r="AD82" i="1"/>
  <c r="AE82" i="1" s="1"/>
  <c r="AD149" i="1"/>
  <c r="AE149" i="1" s="1"/>
  <c r="AD67" i="1"/>
  <c r="AE67" i="1" s="1"/>
  <c r="AD138" i="1"/>
  <c r="AE138" i="1" s="1"/>
  <c r="AD93" i="1"/>
  <c r="AE93" i="1" s="1"/>
  <c r="AD86" i="1"/>
  <c r="AE86" i="1" s="1"/>
  <c r="AD68" i="1"/>
  <c r="AE68" i="1" s="1"/>
  <c r="AD196" i="1"/>
  <c r="AE196" i="1" s="1"/>
  <c r="AD222" i="1"/>
  <c r="AE222" i="1" s="1"/>
  <c r="AD198" i="1"/>
  <c r="AE198" i="1" s="1"/>
  <c r="AD22" i="1"/>
  <c r="AE22" i="1" s="1"/>
  <c r="AD131" i="1"/>
  <c r="AE131" i="1" s="1"/>
  <c r="AD236" i="1"/>
  <c r="AE236" i="1" s="1"/>
  <c r="AD12" i="1"/>
  <c r="AE12" i="1" s="1"/>
  <c r="AD94" i="1"/>
  <c r="AE94" i="1" s="1"/>
  <c r="AD134" i="1"/>
  <c r="AE134" i="1" s="1"/>
  <c r="AD70" i="1"/>
  <c r="AE70" i="1" s="1"/>
  <c r="AD58" i="1"/>
  <c r="AE58" i="1" s="1"/>
  <c r="AD41" i="1"/>
  <c r="AE41" i="1" s="1"/>
  <c r="AD77" i="1"/>
  <c r="AE77" i="1" s="1"/>
  <c r="AD226" i="1"/>
  <c r="AE226" i="1" s="1"/>
  <c r="AD95" i="1"/>
  <c r="AE95" i="1" s="1"/>
  <c r="AD127" i="1"/>
  <c r="AE127" i="1" s="1"/>
  <c r="AD129" i="1"/>
  <c r="AE129" i="1" s="1"/>
  <c r="AD227" i="1"/>
  <c r="AE227" i="1" s="1"/>
  <c r="AD215" i="1"/>
  <c r="AE215" i="1" s="1"/>
  <c r="AD208" i="1"/>
  <c r="AE208" i="1" s="1"/>
  <c r="AD63" i="1"/>
  <c r="AE63" i="1" s="1"/>
  <c r="AD123" i="1"/>
  <c r="AE123" i="1" s="1"/>
  <c r="AG37" i="1"/>
  <c r="AH37" i="1" s="1"/>
  <c r="AD61" i="1"/>
  <c r="AE61" i="1" s="1"/>
  <c r="AD164" i="1"/>
  <c r="AE164" i="1" s="1"/>
  <c r="AG204" i="1"/>
  <c r="AH204" i="1" s="1"/>
  <c r="AG157" i="1"/>
  <c r="AH157" i="1" s="1"/>
  <c r="AG176" i="1"/>
  <c r="AH176" i="1" s="1"/>
  <c r="AG82" i="1"/>
  <c r="AH82" i="1" s="1"/>
  <c r="AD125" i="1"/>
  <c r="AE125" i="1" s="1"/>
  <c r="AG152" i="1"/>
  <c r="AH152" i="1" s="1"/>
  <c r="AG96" i="1"/>
  <c r="AH96" i="1" s="1"/>
  <c r="AG206" i="1"/>
  <c r="AH206" i="1" s="1"/>
  <c r="AD42" i="1"/>
  <c r="AE42" i="1" s="1"/>
  <c r="AG95" i="1"/>
  <c r="AH95" i="1" s="1"/>
  <c r="AD21" i="1"/>
  <c r="AE21" i="1" s="1"/>
  <c r="AG93" i="1"/>
  <c r="AH93" i="1" s="1"/>
  <c r="AD183" i="1"/>
  <c r="AE183" i="1" s="1"/>
  <c r="AD35" i="1"/>
  <c r="AE35" i="1" s="1"/>
  <c r="AG114" i="1"/>
  <c r="AH114" i="1" s="1"/>
  <c r="AG88" i="1"/>
  <c r="AH88" i="1" s="1"/>
  <c r="AG81" i="1"/>
  <c r="AH81" i="1" s="1"/>
  <c r="AD108" i="1"/>
  <c r="AE108" i="1" s="1"/>
  <c r="AD190" i="1"/>
  <c r="AE190" i="1" s="1"/>
  <c r="AG12" i="1"/>
  <c r="AH12" i="1" s="1"/>
  <c r="AD17" i="1"/>
  <c r="AE17" i="1" s="1"/>
  <c r="AD59" i="1"/>
  <c r="AE59" i="1" s="1"/>
  <c r="AG107" i="1"/>
  <c r="AH107" i="1" s="1"/>
  <c r="AD57" i="1"/>
  <c r="AE57" i="1" s="1"/>
  <c r="AD220" i="1"/>
  <c r="AE220" i="1" s="1"/>
  <c r="AG121" i="1"/>
  <c r="AH121" i="1" s="1"/>
  <c r="AG193" i="1"/>
  <c r="AH193" i="1" s="1"/>
  <c r="AD26" i="1"/>
  <c r="AE26" i="1" s="1"/>
  <c r="AG89" i="1"/>
  <c r="AH89" i="1" s="1"/>
  <c r="AG73" i="1"/>
  <c r="AH73" i="1" s="1"/>
  <c r="AD185" i="1"/>
  <c r="AE185" i="1" s="1"/>
  <c r="AG154" i="1"/>
  <c r="AH154" i="1" s="1"/>
  <c r="AD146" i="1"/>
  <c r="AE146" i="1" s="1"/>
  <c r="AG67" i="1"/>
  <c r="AH67" i="1" s="1"/>
  <c r="AG159" i="1"/>
  <c r="AH159" i="1" s="1"/>
  <c r="AG208" i="1"/>
  <c r="AH208" i="1" s="1"/>
  <c r="AG212" i="1"/>
  <c r="AH212" i="1" s="1"/>
  <c r="AD202" i="1"/>
  <c r="AE202" i="1" s="1"/>
  <c r="AD88" i="1"/>
  <c r="AE88" i="1" s="1"/>
  <c r="AD167" i="1"/>
  <c r="AE167" i="1" s="1"/>
  <c r="AD48" i="1"/>
  <c r="AE48" i="1" s="1"/>
  <c r="AD200" i="1"/>
  <c r="AE200" i="1" s="1"/>
  <c r="AG29" i="1"/>
  <c r="AH29" i="1" s="1"/>
  <c r="AD117" i="1"/>
  <c r="AE117" i="1" s="1"/>
  <c r="AD217" i="1"/>
  <c r="AE217" i="1" s="1"/>
  <c r="AD206" i="1"/>
  <c r="AE206" i="1" s="1"/>
  <c r="AG144" i="1"/>
  <c r="AH144" i="1" s="1"/>
  <c r="AG48" i="1"/>
  <c r="AH48" i="1" s="1"/>
  <c r="AD210" i="1"/>
  <c r="AE210" i="1" s="1"/>
  <c r="AD119" i="1"/>
  <c r="AE119" i="1" s="1"/>
  <c r="AD89" i="1"/>
  <c r="AE89" i="1" s="1"/>
  <c r="AG131" i="1"/>
  <c r="AH131" i="1" s="1"/>
  <c r="AG134" i="1"/>
  <c r="AH134" i="1" s="1"/>
  <c r="AD152" i="1"/>
  <c r="AE152" i="1" s="1"/>
  <c r="AD150" i="1"/>
  <c r="AE150" i="1" s="1"/>
  <c r="AG168" i="1"/>
  <c r="AH168" i="1" s="1"/>
  <c r="AD53" i="1"/>
  <c r="AE53" i="1" s="1"/>
  <c r="AD87" i="1"/>
  <c r="AE87" i="1" s="1"/>
  <c r="AG147" i="1"/>
  <c r="AH147" i="1" s="1"/>
  <c r="AG119" i="1"/>
  <c r="AH119" i="1" s="1"/>
  <c r="AD159" i="1"/>
  <c r="AE159" i="1" s="1"/>
  <c r="AG125" i="1"/>
  <c r="AH125" i="1" s="1"/>
  <c r="AD104" i="1"/>
  <c r="AE104" i="1" s="1"/>
  <c r="AD110" i="1"/>
  <c r="AE110" i="1" s="1"/>
  <c r="AG185" i="1"/>
  <c r="AH185" i="1" s="1"/>
  <c r="AG181" i="1"/>
  <c r="AH181" i="1" s="1"/>
  <c r="AD114" i="1"/>
  <c r="AE114" i="1" s="1"/>
  <c r="AD168" i="1"/>
  <c r="AE168" i="1" s="1"/>
  <c r="AD187" i="1"/>
  <c r="AE187" i="1" s="1"/>
  <c r="AD212" i="1"/>
  <c r="AE212" i="1" s="1"/>
  <c r="AG65" i="1"/>
  <c r="AH65" i="1" s="1"/>
  <c r="AG108" i="1"/>
  <c r="AH108" i="1" s="1"/>
  <c r="AG44" i="1"/>
  <c r="AH44" i="1" s="1"/>
  <c r="AG200" i="1"/>
  <c r="AH200" i="1" s="1"/>
  <c r="AG70" i="1"/>
  <c r="AH70" i="1" s="1"/>
  <c r="AG183" i="1"/>
  <c r="AH183" i="1" s="1"/>
  <c r="AG105" i="1"/>
  <c r="AH105" i="1" s="1"/>
  <c r="AG16" i="1"/>
  <c r="AH16" i="1" s="1"/>
  <c r="AG61" i="1"/>
  <c r="AH61" i="1" s="1"/>
  <c r="AG102" i="1"/>
  <c r="AH102" i="1" s="1"/>
  <c r="AG18" i="1"/>
  <c r="AH18" i="1" s="1"/>
  <c r="AG112" i="1"/>
  <c r="AH112" i="1" s="1"/>
  <c r="AG198" i="1"/>
  <c r="AH198" i="1" s="1"/>
  <c r="AG79" i="1"/>
  <c r="AH79" i="1" s="1"/>
  <c r="AG210" i="1"/>
  <c r="AH210" i="1" s="1"/>
  <c r="AG132" i="1"/>
  <c r="AH132" i="1" s="1"/>
  <c r="AG58" i="1"/>
  <c r="AH58" i="1" s="1"/>
  <c r="AG137" i="1"/>
  <c r="AH137" i="1" s="1"/>
  <c r="AG172" i="1"/>
  <c r="AH172" i="1" s="1"/>
  <c r="AG179" i="1"/>
  <c r="AH179" i="1" s="1"/>
  <c r="AG146" i="1"/>
  <c r="AH146" i="1" s="1"/>
  <c r="AG149" i="1"/>
  <c r="AH149" i="1" s="1"/>
  <c r="AG143" i="1"/>
  <c r="AH143" i="1" s="1"/>
  <c r="AG174" i="1"/>
  <c r="AH174" i="1" s="1"/>
  <c r="AG86" i="1"/>
  <c r="AH86" i="1" s="1"/>
  <c r="AG84" i="1"/>
  <c r="AH84" i="1" s="1"/>
  <c r="AG63" i="1"/>
  <c r="AH63" i="1" s="1"/>
  <c r="AG33" i="1"/>
  <c r="AH33" i="1" s="1"/>
  <c r="AG110" i="1"/>
  <c r="AH110" i="1" s="1"/>
  <c r="AG75" i="1"/>
  <c r="AH75" i="1" s="1"/>
  <c r="AG162" i="1"/>
  <c r="AH162" i="1" s="1"/>
  <c r="AG71" i="1"/>
  <c r="AH71" i="1" s="1"/>
  <c r="AG20" i="1"/>
  <c r="AH20" i="1" s="1"/>
  <c r="AG22" i="1"/>
  <c r="AH22" i="1" s="1"/>
  <c r="AG21" i="1"/>
  <c r="AH21" i="1" s="1"/>
  <c r="AG57" i="1"/>
  <c r="AH57" i="1" s="1"/>
  <c r="AG123" i="1"/>
  <c r="AH123" i="1" s="1"/>
  <c r="AG41" i="1"/>
  <c r="AH41" i="1" s="1"/>
  <c r="AG53" i="1"/>
  <c r="AH53" i="1" s="1"/>
  <c r="AG167" i="1"/>
  <c r="AH167" i="1" s="1"/>
  <c r="AG155" i="1"/>
  <c r="AH155" i="1" s="1"/>
  <c r="AG217" i="1"/>
  <c r="AH217" i="1" s="1"/>
  <c r="AG150" i="1"/>
  <c r="AH150" i="1" s="1"/>
  <c r="AG35" i="1"/>
  <c r="AH35" i="1" s="1"/>
  <c r="AG190" i="1"/>
  <c r="AH190" i="1" s="1"/>
  <c r="AG115" i="1"/>
  <c r="AH115" i="1" s="1"/>
  <c r="AG127" i="1"/>
  <c r="AH127" i="1" s="1"/>
  <c r="AG222" i="1"/>
  <c r="AH222" i="1" s="1"/>
  <c r="AG77" i="1"/>
  <c r="AH77" i="1" s="1"/>
  <c r="AG104" i="1"/>
  <c r="AH104" i="1" s="1"/>
  <c r="AG46" i="1"/>
  <c r="AH46" i="1" s="1"/>
  <c r="AG117" i="1"/>
  <c r="AH117" i="1" s="1"/>
  <c r="AG26" i="1"/>
  <c r="AH26" i="1" s="1"/>
  <c r="AG98" i="1"/>
  <c r="AH98" i="1" s="1"/>
  <c r="AG100" i="1"/>
  <c r="AH100" i="1" s="1"/>
  <c r="AG236" i="1"/>
  <c r="AH236" i="1" s="1"/>
  <c r="AG161" i="1"/>
  <c r="AH161" i="1" s="1"/>
  <c r="AD176" i="1"/>
  <c r="AE176" i="1" s="1"/>
  <c r="AD18" i="1"/>
  <c r="AE18" i="1" s="1"/>
  <c r="AD105" i="1"/>
  <c r="AE105" i="1" s="1"/>
  <c r="AG59" i="1"/>
  <c r="AH59" i="1" s="1"/>
  <c r="AD204" i="1"/>
  <c r="AE204" i="1" s="1"/>
  <c r="AD107" i="1"/>
  <c r="AE107" i="1" s="1"/>
  <c r="AG39" i="1"/>
  <c r="AH39" i="1" s="1"/>
  <c r="AD140" i="1"/>
  <c r="AE140" i="1" s="1"/>
  <c r="AG129" i="1"/>
  <c r="AH129" i="1" s="1"/>
  <c r="AG14" i="1"/>
  <c r="AH14" i="1" s="1"/>
  <c r="AG91" i="1"/>
  <c r="AH91" i="1" s="1"/>
  <c r="AG215" i="1"/>
  <c r="AH215" i="1" s="1"/>
  <c r="AG17" i="1"/>
  <c r="AH17" i="1" s="1"/>
  <c r="AG42" i="1"/>
  <c r="AH42" i="1" s="1"/>
  <c r="AD102" i="1"/>
  <c r="AE102" i="1" s="1"/>
  <c r="AD115" i="1"/>
  <c r="AE115" i="1" s="1"/>
  <c r="AG220" i="1"/>
  <c r="AH220" i="1" s="1"/>
  <c r="AD112" i="1"/>
  <c r="AE112" i="1" s="1"/>
  <c r="AG164" i="1"/>
  <c r="AH164" i="1" s="1"/>
  <c r="Z238" i="1" l="1"/>
  <c r="AA135" i="1" s="1"/>
  <c r="AB135" i="1" s="1"/>
  <c r="AO135" i="1" s="1"/>
  <c r="AE232" i="1"/>
  <c r="AO20" i="1"/>
  <c r="AO22" i="1"/>
  <c r="AA232" i="1" l="1"/>
  <c r="AB232" i="1" s="1"/>
  <c r="AA234" i="1"/>
  <c r="AA230" i="1"/>
  <c r="AB230" i="1" s="1"/>
  <c r="AO230" i="1" s="1"/>
  <c r="AA107" i="1"/>
  <c r="AB107" i="1" s="1"/>
  <c r="AO107" i="1" s="1"/>
  <c r="L40" i="2" s="1"/>
  <c r="M40" i="2" s="1"/>
  <c r="M36" i="4" s="1"/>
  <c r="AA167" i="1"/>
  <c r="AB167" i="1" s="1"/>
  <c r="J64" i="2" s="1"/>
  <c r="AA95" i="1"/>
  <c r="AB95" i="1" s="1"/>
  <c r="AO95" i="1" s="1"/>
  <c r="AA119" i="1"/>
  <c r="AB119" i="1" s="1"/>
  <c r="J45" i="2" s="1"/>
  <c r="J41" i="4" s="1"/>
  <c r="AA73" i="1"/>
  <c r="AB73" i="1" s="1"/>
  <c r="J27" i="2" s="1"/>
  <c r="J23" i="4" s="1"/>
  <c r="AA114" i="1"/>
  <c r="AB114" i="1" s="1"/>
  <c r="J43" i="2" s="1"/>
  <c r="K43" i="2" s="1"/>
  <c r="K39" i="4" s="1"/>
  <c r="AA152" i="1"/>
  <c r="AB152" i="1" s="1"/>
  <c r="J58" i="2" s="1"/>
  <c r="J54" i="4" s="1"/>
  <c r="AA27" i="1"/>
  <c r="AB27" i="1" s="1"/>
  <c r="AO27" i="1" s="1"/>
  <c r="AA33" i="1"/>
  <c r="AB33" i="1" s="1"/>
  <c r="AO33" i="1" s="1"/>
  <c r="L13" i="2" s="1"/>
  <c r="M13" i="2" s="1"/>
  <c r="M9" i="4" s="1"/>
  <c r="AA150" i="1"/>
  <c r="AB150" i="1" s="1"/>
  <c r="AO150" i="1" s="1"/>
  <c r="AA75" i="1"/>
  <c r="AB75" i="1" s="1"/>
  <c r="J29" i="2" s="1"/>
  <c r="J25" i="4" s="1"/>
  <c r="AA227" i="1"/>
  <c r="AB227" i="1" s="1"/>
  <c r="AA14" i="1"/>
  <c r="AB14" i="1" s="1"/>
  <c r="AO14" i="1" s="1"/>
  <c r="AA59" i="1"/>
  <c r="AB59" i="1" s="1"/>
  <c r="AO59" i="1" s="1"/>
  <c r="AA41" i="1"/>
  <c r="AB41" i="1" s="1"/>
  <c r="AO41" i="1" s="1"/>
  <c r="L17" i="2" s="1"/>
  <c r="M17" i="2" s="1"/>
  <c r="M13" i="4" s="1"/>
  <c r="AA121" i="1"/>
  <c r="AB121" i="1" s="1"/>
  <c r="AO121" i="1" s="1"/>
  <c r="L46" i="2" s="1"/>
  <c r="L42" i="4" s="1"/>
  <c r="AA24" i="1"/>
  <c r="AB24" i="1" s="1"/>
  <c r="J9" i="2" s="1"/>
  <c r="J5" i="4" s="1"/>
  <c r="AA48" i="1"/>
  <c r="AB48" i="1" s="1"/>
  <c r="AO48" i="1" s="1"/>
  <c r="L20" i="2" s="1"/>
  <c r="M20" i="2" s="1"/>
  <c r="M16" i="4" s="1"/>
  <c r="AA61" i="1"/>
  <c r="AB61" i="1" s="1"/>
  <c r="AO61" i="1" s="1"/>
  <c r="AA179" i="1"/>
  <c r="AB179" i="1" s="1"/>
  <c r="AO179" i="1" s="1"/>
  <c r="L69" i="2" s="1"/>
  <c r="M69" i="2" s="1"/>
  <c r="M65" i="4" s="1"/>
  <c r="AA53" i="1"/>
  <c r="AB53" i="1" s="1"/>
  <c r="J21" i="2" s="1"/>
  <c r="K21" i="2" s="1"/>
  <c r="K17" i="4" s="1"/>
  <c r="AA16" i="1"/>
  <c r="AB16" i="1" s="1"/>
  <c r="AA42" i="1"/>
  <c r="AB42" i="1" s="1"/>
  <c r="AO42" i="1" s="1"/>
  <c r="AA164" i="1"/>
  <c r="AB164" i="1" s="1"/>
  <c r="AA170" i="1"/>
  <c r="AB170" i="1" s="1"/>
  <c r="AA63" i="1"/>
  <c r="AB63" i="1" s="1"/>
  <c r="AA220" i="1"/>
  <c r="AB220" i="1" s="1"/>
  <c r="AA82" i="1"/>
  <c r="AB82" i="1" s="1"/>
  <c r="AO82" i="1" s="1"/>
  <c r="AA198" i="1"/>
  <c r="AB198" i="1" s="1"/>
  <c r="AA77" i="1"/>
  <c r="AB77" i="1" s="1"/>
  <c r="J30" i="2" s="1"/>
  <c r="J26" i="4" s="1"/>
  <c r="AA93" i="1"/>
  <c r="AB93" i="1" s="1"/>
  <c r="J35" i="2" s="1"/>
  <c r="K35" i="2" s="1"/>
  <c r="K31" i="4" s="1"/>
  <c r="AA215" i="1"/>
  <c r="AB215" i="1" s="1"/>
  <c r="AA229" i="1"/>
  <c r="AB229" i="1" s="1"/>
  <c r="AA149" i="1"/>
  <c r="AB149" i="1" s="1"/>
  <c r="AA174" i="1"/>
  <c r="AB174" i="1" s="1"/>
  <c r="AA57" i="1"/>
  <c r="AB57" i="1" s="1"/>
  <c r="AA144" i="1"/>
  <c r="AB144" i="1" s="1"/>
  <c r="AO144" i="1" s="1"/>
  <c r="AA87" i="1"/>
  <c r="AB87" i="1" s="1"/>
  <c r="AA127" i="1"/>
  <c r="AB127" i="1" s="1"/>
  <c r="AA102" i="1"/>
  <c r="AB102" i="1" s="1"/>
  <c r="AO102" i="1" s="1"/>
  <c r="AA31" i="1"/>
  <c r="AB31" i="1" s="1"/>
  <c r="AA91" i="1"/>
  <c r="AB91" i="1" s="1"/>
  <c r="J34" i="2" s="1"/>
  <c r="K34" i="2" s="1"/>
  <c r="K30" i="4" s="1"/>
  <c r="AA140" i="1"/>
  <c r="AB140" i="1" s="1"/>
  <c r="AO140" i="1" s="1"/>
  <c r="L54" i="2" s="1"/>
  <c r="L50" i="4" s="1"/>
  <c r="AA168" i="1"/>
  <c r="AB168" i="1" s="1"/>
  <c r="AO168" i="1" s="1"/>
  <c r="AA193" i="1"/>
  <c r="AB193" i="1" s="1"/>
  <c r="J75" i="2" s="1"/>
  <c r="K75" i="2" s="1"/>
  <c r="K71" i="4" s="1"/>
  <c r="AA17" i="1"/>
  <c r="AB17" i="1" s="1"/>
  <c r="AO17" i="1" s="1"/>
  <c r="AA46" i="1"/>
  <c r="AB46" i="1" s="1"/>
  <c r="J19" i="2" s="1"/>
  <c r="AA44" i="1"/>
  <c r="AB44" i="1" s="1"/>
  <c r="AO44" i="1" s="1"/>
  <c r="L18" i="2" s="1"/>
  <c r="L14" i="4" s="1"/>
  <c r="AA81" i="1"/>
  <c r="AB81" i="1" s="1"/>
  <c r="AA89" i="1"/>
  <c r="AB89" i="1" s="1"/>
  <c r="AO89" i="1" s="1"/>
  <c r="AA155" i="1"/>
  <c r="AB155" i="1" s="1"/>
  <c r="AO155" i="1" s="1"/>
  <c r="AA58" i="1"/>
  <c r="AB58" i="1" s="1"/>
  <c r="AO58" i="1" s="1"/>
  <c r="AA105" i="1"/>
  <c r="AB105" i="1" s="1"/>
  <c r="AO105" i="1" s="1"/>
  <c r="AA98" i="1"/>
  <c r="AB98" i="1" s="1"/>
  <c r="AA84" i="1"/>
  <c r="AB84" i="1" s="1"/>
  <c r="AA181" i="1"/>
  <c r="AB181" i="1" s="1"/>
  <c r="AA12" i="1"/>
  <c r="AB12" i="1" s="1"/>
  <c r="J6" i="2" s="1"/>
  <c r="AA70" i="1"/>
  <c r="AB70" i="1" s="1"/>
  <c r="AO70" i="1" s="1"/>
  <c r="L26" i="2" s="1"/>
  <c r="L22" i="4" s="1"/>
  <c r="AA154" i="1"/>
  <c r="AB154" i="1" s="1"/>
  <c r="J59" i="2" s="1"/>
  <c r="K59" i="2" s="1"/>
  <c r="K55" i="4" s="1"/>
  <c r="AA226" i="1"/>
  <c r="AB226" i="1" s="1"/>
  <c r="AA86" i="1"/>
  <c r="AB86" i="1" s="1"/>
  <c r="J33" i="2" s="1"/>
  <c r="J29" i="4" s="1"/>
  <c r="AA190" i="1"/>
  <c r="AB190" i="1" s="1"/>
  <c r="J74" i="2" s="1"/>
  <c r="K74" i="2" s="1"/>
  <c r="K70" i="4" s="1"/>
  <c r="AA117" i="1"/>
  <c r="AB117" i="1" s="1"/>
  <c r="AO117" i="1" s="1"/>
  <c r="L44" i="2" s="1"/>
  <c r="M44" i="2" s="1"/>
  <c r="M40" i="4" s="1"/>
  <c r="AA65" i="1"/>
  <c r="AB65" i="1" s="1"/>
  <c r="AO65" i="1" s="1"/>
  <c r="L24" i="2" s="1"/>
  <c r="L20" i="4" s="1"/>
  <c r="AA68" i="1"/>
  <c r="AB68" i="1" s="1"/>
  <c r="AO68" i="1" s="1"/>
  <c r="AA236" i="1"/>
  <c r="AB236" i="1" s="1"/>
  <c r="AO236" i="1" s="1"/>
  <c r="AA108" i="1"/>
  <c r="AB108" i="1" s="1"/>
  <c r="AO108" i="1" s="1"/>
  <c r="AA204" i="1"/>
  <c r="AB204" i="1" s="1"/>
  <c r="AA35" i="1"/>
  <c r="AB35" i="1" s="1"/>
  <c r="AO35" i="1" s="1"/>
  <c r="L14" i="2" s="1"/>
  <c r="L10" i="4" s="1"/>
  <c r="AA185" i="1"/>
  <c r="AB185" i="1" s="1"/>
  <c r="AA18" i="1"/>
  <c r="AB18" i="1" s="1"/>
  <c r="AO18" i="1" s="1"/>
  <c r="AA138" i="1"/>
  <c r="AB138" i="1" s="1"/>
  <c r="AO138" i="1" s="1"/>
  <c r="AA176" i="1"/>
  <c r="AB176" i="1" s="1"/>
  <c r="AO176" i="1" s="1"/>
  <c r="L68" i="2" s="1"/>
  <c r="M68" i="2" s="1"/>
  <c r="M64" i="4" s="1"/>
  <c r="AA129" i="1"/>
  <c r="AB129" i="1" s="1"/>
  <c r="J50" i="2" s="1"/>
  <c r="AA206" i="1"/>
  <c r="AB206" i="1" s="1"/>
  <c r="AA49" i="1"/>
  <c r="AB49" i="1" s="1"/>
  <c r="AO49" i="1" s="1"/>
  <c r="AA187" i="1"/>
  <c r="AB187" i="1" s="1"/>
  <c r="J73" i="2" s="1"/>
  <c r="K73" i="2" s="1"/>
  <c r="K69" i="4" s="1"/>
  <c r="AA162" i="1"/>
  <c r="AB162" i="1" s="1"/>
  <c r="AO162" i="1" s="1"/>
  <c r="AA212" i="1"/>
  <c r="AB212" i="1" s="1"/>
  <c r="J84" i="2" s="1"/>
  <c r="J80" i="4" s="1"/>
  <c r="AA132" i="1"/>
  <c r="AB132" i="1" s="1"/>
  <c r="AO132" i="1" s="1"/>
  <c r="AA147" i="1"/>
  <c r="AB147" i="1" s="1"/>
  <c r="AO147" i="1" s="1"/>
  <c r="AA143" i="1"/>
  <c r="AB143" i="1" s="1"/>
  <c r="AA110" i="1"/>
  <c r="AB110" i="1" s="1"/>
  <c r="AA146" i="1"/>
  <c r="AB146" i="1" s="1"/>
  <c r="J56" i="2" s="1"/>
  <c r="K56" i="2" s="1"/>
  <c r="K52" i="4" s="1"/>
  <c r="AA157" i="1"/>
  <c r="AB157" i="1" s="1"/>
  <c r="AA196" i="1"/>
  <c r="AB196" i="1" s="1"/>
  <c r="AA183" i="1"/>
  <c r="AB183" i="1" s="1"/>
  <c r="AA26" i="1"/>
  <c r="AB26" i="1" s="1"/>
  <c r="J10" i="2" s="1"/>
  <c r="K10" i="2" s="1"/>
  <c r="K6" i="4" s="1"/>
  <c r="AA39" i="1"/>
  <c r="AB39" i="1" s="1"/>
  <c r="AO39" i="1" s="1"/>
  <c r="L16" i="2" s="1"/>
  <c r="L12" i="4" s="1"/>
  <c r="AA115" i="1"/>
  <c r="AB115" i="1" s="1"/>
  <c r="AO115" i="1" s="1"/>
  <c r="AA112" i="1"/>
  <c r="AB112" i="1" s="1"/>
  <c r="J42" i="2" s="1"/>
  <c r="K42" i="2" s="1"/>
  <c r="K38" i="4" s="1"/>
  <c r="AA21" i="1"/>
  <c r="AB21" i="1" s="1"/>
  <c r="AA161" i="1"/>
  <c r="AB161" i="1" s="1"/>
  <c r="AA131" i="1"/>
  <c r="AB131" i="1" s="1"/>
  <c r="AA202" i="1"/>
  <c r="AB202" i="1" s="1"/>
  <c r="AA37" i="1"/>
  <c r="AB37" i="1" s="1"/>
  <c r="AO37" i="1" s="1"/>
  <c r="AA208" i="1"/>
  <c r="AB208" i="1" s="1"/>
  <c r="AA71" i="1"/>
  <c r="AB71" i="1" s="1"/>
  <c r="AO71" i="1" s="1"/>
  <c r="AA210" i="1"/>
  <c r="AB210" i="1" s="1"/>
  <c r="AA100" i="1"/>
  <c r="AB100" i="1" s="1"/>
  <c r="AO100" i="1" s="1"/>
  <c r="AA159" i="1"/>
  <c r="AB159" i="1" s="1"/>
  <c r="AA137" i="1"/>
  <c r="AB137" i="1" s="1"/>
  <c r="AA79" i="1"/>
  <c r="AB79" i="1" s="1"/>
  <c r="AO79" i="1" s="1"/>
  <c r="L28" i="2" s="1"/>
  <c r="M28" i="2" s="1"/>
  <c r="M24" i="4" s="1"/>
  <c r="AA125" i="1"/>
  <c r="AB125" i="1" s="1"/>
  <c r="AA217" i="1"/>
  <c r="AB217" i="1" s="1"/>
  <c r="J86" i="2" s="1"/>
  <c r="K86" i="2" s="1"/>
  <c r="K82" i="4" s="1"/>
  <c r="AA94" i="1"/>
  <c r="AB94" i="1" s="1"/>
  <c r="AA200" i="1"/>
  <c r="AB200" i="1" s="1"/>
  <c r="AA29" i="1"/>
  <c r="AB29" i="1" s="1"/>
  <c r="AA67" i="1"/>
  <c r="AB67" i="1" s="1"/>
  <c r="AA172" i="1"/>
  <c r="AB172" i="1" s="1"/>
  <c r="AA96" i="1"/>
  <c r="AB96" i="1" s="1"/>
  <c r="AO96" i="1" s="1"/>
  <c r="AA134" i="1"/>
  <c r="AB134" i="1" s="1"/>
  <c r="AA104" i="1"/>
  <c r="AB104" i="1" s="1"/>
  <c r="AA88" i="1"/>
  <c r="AB88" i="1" s="1"/>
  <c r="AO88" i="1" s="1"/>
  <c r="AA123" i="1"/>
  <c r="AB123" i="1" s="1"/>
  <c r="AO123" i="1" s="1"/>
  <c r="AA222" i="1"/>
  <c r="AB222" i="1" s="1"/>
  <c r="J88" i="2" s="1"/>
  <c r="J84" i="4" s="1"/>
  <c r="J60" i="4" l="1"/>
  <c r="K64" i="2"/>
  <c r="K60" i="4" s="1"/>
  <c r="K19" i="2"/>
  <c r="K15" i="4" s="1"/>
  <c r="J15" i="4"/>
  <c r="AO167" i="1"/>
  <c r="L64" i="2" s="1"/>
  <c r="AO21" i="1"/>
  <c r="L8" i="2" s="1"/>
  <c r="J8" i="2"/>
  <c r="K8" i="2" s="1"/>
  <c r="K4" i="4" s="1"/>
  <c r="AB234" i="1"/>
  <c r="AO234" i="1" s="1"/>
  <c r="L92" i="2" s="1"/>
  <c r="M92" i="2" s="1"/>
  <c r="J92" i="2"/>
  <c r="K92" i="2" s="1"/>
  <c r="AO232" i="1"/>
  <c r="L91" i="2" s="1"/>
  <c r="M91" i="2" s="1"/>
  <c r="J91" i="2"/>
  <c r="K91" i="2" s="1"/>
  <c r="J70" i="4"/>
  <c r="M18" i="2"/>
  <c r="M14" i="4" s="1"/>
  <c r="L16" i="4"/>
  <c r="K27" i="2"/>
  <c r="K23" i="4" s="1"/>
  <c r="AO73" i="1"/>
  <c r="L27" i="2" s="1"/>
  <c r="L23" i="4" s="1"/>
  <c r="K29" i="2"/>
  <c r="K25" i="4" s="1"/>
  <c r="K45" i="2"/>
  <c r="K41" i="4" s="1"/>
  <c r="AO119" i="1"/>
  <c r="L45" i="2" s="1"/>
  <c r="M45" i="2" s="1"/>
  <c r="M41" i="4" s="1"/>
  <c r="AO53" i="1"/>
  <c r="L21" i="2" s="1"/>
  <c r="L17" i="4" s="1"/>
  <c r="K33" i="2"/>
  <c r="K29" i="4" s="1"/>
  <c r="AO198" i="1"/>
  <c r="L77" i="2" s="1"/>
  <c r="AO24" i="1"/>
  <c r="L9" i="2" s="1"/>
  <c r="M9" i="2" s="1"/>
  <c r="M5" i="4" s="1"/>
  <c r="K9" i="2"/>
  <c r="K5" i="4" s="1"/>
  <c r="J31" i="4"/>
  <c r="M14" i="2"/>
  <c r="M10" i="4" s="1"/>
  <c r="J20" i="2"/>
  <c r="K20" i="2" s="1"/>
  <c r="K16" i="4" s="1"/>
  <c r="J82" i="4"/>
  <c r="J69" i="4"/>
  <c r="J40" i="2"/>
  <c r="J18" i="2"/>
  <c r="K18" i="2" s="1"/>
  <c r="K14" i="4" s="1"/>
  <c r="L36" i="4"/>
  <c r="L40" i="4"/>
  <c r="J38" i="4"/>
  <c r="AO152" i="1"/>
  <c r="L58" i="2" s="1"/>
  <c r="L54" i="4" s="1"/>
  <c r="J39" i="4"/>
  <c r="K88" i="2"/>
  <c r="K84" i="4" s="1"/>
  <c r="J44" i="2"/>
  <c r="AO112" i="1"/>
  <c r="L42" i="2" s="1"/>
  <c r="M42" i="2" s="1"/>
  <c r="M38" i="4" s="1"/>
  <c r="AO114" i="1"/>
  <c r="L43" i="2" s="1"/>
  <c r="M43" i="2" s="1"/>
  <c r="M39" i="4" s="1"/>
  <c r="J17" i="4"/>
  <c r="J17" i="2"/>
  <c r="J13" i="4" s="1"/>
  <c r="L13" i="4"/>
  <c r="L65" i="4"/>
  <c r="J30" i="4"/>
  <c r="AO91" i="1"/>
  <c r="L34" i="2" s="1"/>
  <c r="L30" i="4" s="1"/>
  <c r="K58" i="2"/>
  <c r="K54" i="4" s="1"/>
  <c r="J69" i="2"/>
  <c r="K69" i="2" s="1"/>
  <c r="K65" i="4" s="1"/>
  <c r="M24" i="2"/>
  <c r="M20" i="4" s="1"/>
  <c r="J6" i="4"/>
  <c r="M46" i="2"/>
  <c r="M42" i="4" s="1"/>
  <c r="L9" i="4"/>
  <c r="J71" i="4"/>
  <c r="J13" i="2"/>
  <c r="J9" i="4" s="1"/>
  <c r="AO154" i="1"/>
  <c r="L59" i="2" s="1"/>
  <c r="M59" i="2" s="1"/>
  <c r="M55" i="4" s="1"/>
  <c r="J52" i="4"/>
  <c r="AO129" i="1"/>
  <c r="L50" i="2" s="1"/>
  <c r="L46" i="4" s="1"/>
  <c r="AO146" i="1"/>
  <c r="L56" i="2" s="1"/>
  <c r="J55" i="4"/>
  <c r="L64" i="4"/>
  <c r="AO77" i="1"/>
  <c r="L30" i="2" s="1"/>
  <c r="L26" i="4" s="1"/>
  <c r="M16" i="2"/>
  <c r="M12" i="4" s="1"/>
  <c r="M26" i="2"/>
  <c r="M22" i="4" s="1"/>
  <c r="J68" i="2"/>
  <c r="J64" i="4" s="1"/>
  <c r="AO75" i="1"/>
  <c r="L29" i="2" s="1"/>
  <c r="M29" i="2" s="1"/>
  <c r="M25" i="4" s="1"/>
  <c r="J26" i="2"/>
  <c r="L24" i="4"/>
  <c r="M54" i="2"/>
  <c r="M50" i="4" s="1"/>
  <c r="AO46" i="1"/>
  <c r="L19" i="2" s="1"/>
  <c r="L15" i="4" s="1"/>
  <c r="J54" i="2"/>
  <c r="J16" i="2"/>
  <c r="K16" i="2" s="1"/>
  <c r="K12" i="4" s="1"/>
  <c r="J28" i="2"/>
  <c r="K30" i="2"/>
  <c r="K26" i="4" s="1"/>
  <c r="J46" i="2"/>
  <c r="J42" i="4" s="1"/>
  <c r="J14" i="2"/>
  <c r="J66" i="2"/>
  <c r="AO172" i="1"/>
  <c r="L66" i="2" s="1"/>
  <c r="J77" i="2"/>
  <c r="AO159" i="1"/>
  <c r="L61" i="2" s="1"/>
  <c r="J61" i="2"/>
  <c r="AO12" i="1"/>
  <c r="L6" i="2" s="1"/>
  <c r="AO26" i="1"/>
  <c r="L10" i="2" s="1"/>
  <c r="M10" i="2" s="1"/>
  <c r="M6" i="4" s="1"/>
  <c r="J11" i="2"/>
  <c r="AO29" i="1"/>
  <c r="L11" i="2" s="1"/>
  <c r="J62" i="2"/>
  <c r="AO161" i="1"/>
  <c r="L62" i="2" s="1"/>
  <c r="J76" i="2"/>
  <c r="AO196" i="1"/>
  <c r="L76" i="2" s="1"/>
  <c r="J70" i="2"/>
  <c r="AO181" i="1"/>
  <c r="L70" i="2" s="1"/>
  <c r="AO81" i="1"/>
  <c r="L31" i="2" s="1"/>
  <c r="J31" i="2"/>
  <c r="AO31" i="1"/>
  <c r="L12" i="2" s="1"/>
  <c r="J12" i="2"/>
  <c r="AO149" i="1"/>
  <c r="L57" i="2" s="1"/>
  <c r="J57" i="2"/>
  <c r="AO220" i="1"/>
  <c r="L87" i="2" s="1"/>
  <c r="J87" i="2"/>
  <c r="AO131" i="1"/>
  <c r="L51" i="2" s="1"/>
  <c r="J51" i="2"/>
  <c r="J72" i="2"/>
  <c r="AO185" i="1"/>
  <c r="L72" i="2" s="1"/>
  <c r="J32" i="2"/>
  <c r="AO84" i="1"/>
  <c r="L32" i="2" s="1"/>
  <c r="L38" i="2"/>
  <c r="J38" i="2"/>
  <c r="AO229" i="1"/>
  <c r="L90" i="2" s="1"/>
  <c r="J90" i="2"/>
  <c r="AO63" i="1"/>
  <c r="L23" i="2" s="1"/>
  <c r="J23" i="2"/>
  <c r="AO94" i="1"/>
  <c r="AL93" i="1"/>
  <c r="AM93" i="1" s="1"/>
  <c r="AN93" i="1" s="1"/>
  <c r="AO93" i="1" s="1"/>
  <c r="L35" i="2" s="1"/>
  <c r="L31" i="4" s="1"/>
  <c r="AO210" i="1"/>
  <c r="L83" i="2" s="1"/>
  <c r="J83" i="2"/>
  <c r="AO98" i="1"/>
  <c r="L36" i="2" s="1"/>
  <c r="J36" i="2"/>
  <c r="J49" i="2"/>
  <c r="AO127" i="1"/>
  <c r="L49" i="2" s="1"/>
  <c r="AO215" i="1"/>
  <c r="L85" i="2" s="1"/>
  <c r="J85" i="2"/>
  <c r="J65" i="2"/>
  <c r="AO170" i="1"/>
  <c r="L65" i="2" s="1"/>
  <c r="J79" i="2"/>
  <c r="AO202" i="1"/>
  <c r="L79" i="2" s="1"/>
  <c r="AO183" i="1"/>
  <c r="L71" i="2" s="1"/>
  <c r="L67" i="4" s="1"/>
  <c r="J71" i="2"/>
  <c r="J60" i="2"/>
  <c r="AO157" i="1"/>
  <c r="L60" i="2" s="1"/>
  <c r="AO104" i="1"/>
  <c r="L39" i="2" s="1"/>
  <c r="J39" i="2"/>
  <c r="AO110" i="1"/>
  <c r="L41" i="2" s="1"/>
  <c r="J41" i="2"/>
  <c r="AO206" i="1"/>
  <c r="L81" i="2" s="1"/>
  <c r="J81" i="2"/>
  <c r="J80" i="2"/>
  <c r="AO204" i="1"/>
  <c r="L80" i="2" s="1"/>
  <c r="AO226" i="1"/>
  <c r="L89" i="2" s="1"/>
  <c r="J89" i="2"/>
  <c r="AL86" i="1"/>
  <c r="AO87" i="1"/>
  <c r="AO164" i="1"/>
  <c r="L63" i="2" s="1"/>
  <c r="J63" i="2"/>
  <c r="J25" i="2"/>
  <c r="AO67" i="1"/>
  <c r="L25" i="2" s="1"/>
  <c r="J47" i="2"/>
  <c r="L47" i="2"/>
  <c r="AO200" i="1"/>
  <c r="L78" i="2" s="1"/>
  <c r="J78" i="2"/>
  <c r="J37" i="2"/>
  <c r="L37" i="2"/>
  <c r="K84" i="2"/>
  <c r="K80" i="4" s="1"/>
  <c r="AO134" i="1"/>
  <c r="L52" i="2" s="1"/>
  <c r="J52" i="2"/>
  <c r="AO125" i="1"/>
  <c r="L48" i="2" s="1"/>
  <c r="J48" i="2"/>
  <c r="J82" i="2"/>
  <c r="AO208" i="1"/>
  <c r="L82" i="2" s="1"/>
  <c r="J55" i="2"/>
  <c r="AO143" i="1"/>
  <c r="L55" i="2" s="1"/>
  <c r="AO137" i="1"/>
  <c r="L53" i="2" s="1"/>
  <c r="J53" i="2"/>
  <c r="J67" i="2"/>
  <c r="AO174" i="1"/>
  <c r="L67" i="2" s="1"/>
  <c r="AA238" i="1"/>
  <c r="AB238" i="1" s="1"/>
  <c r="AD238" i="1" s="1"/>
  <c r="AE238" i="1" s="1"/>
  <c r="J24" i="2"/>
  <c r="J15" i="2"/>
  <c r="L15" i="2"/>
  <c r="J22" i="2"/>
  <c r="AO57" i="1"/>
  <c r="L22" i="2" s="1"/>
  <c r="J7" i="2"/>
  <c r="AO16" i="1"/>
  <c r="L7" i="2" s="1"/>
  <c r="K50" i="2"/>
  <c r="K46" i="4" s="1"/>
  <c r="J46" i="4"/>
  <c r="K6" i="2"/>
  <c r="J2" i="4"/>
  <c r="M64" i="2" l="1"/>
  <c r="M60" i="4" s="1"/>
  <c r="L60" i="4"/>
  <c r="J22" i="4"/>
  <c r="K26" i="2"/>
  <c r="K22" i="4" s="1"/>
  <c r="M90" i="2"/>
  <c r="M86" i="4" s="1"/>
  <c r="L86" i="4"/>
  <c r="L4" i="4"/>
  <c r="M8" i="2"/>
  <c r="M4" i="4" s="1"/>
  <c r="J94" i="2"/>
  <c r="L5" i="4"/>
  <c r="M21" i="2"/>
  <c r="M17" i="4" s="1"/>
  <c r="M27" i="2"/>
  <c r="M23" i="4" s="1"/>
  <c r="J16" i="4"/>
  <c r="L41" i="4"/>
  <c r="M77" i="2"/>
  <c r="M73" i="4" s="1"/>
  <c r="L73" i="4"/>
  <c r="J4" i="4"/>
  <c r="M30" i="2"/>
  <c r="M26" i="4" s="1"/>
  <c r="M34" i="2"/>
  <c r="M30" i="4" s="1"/>
  <c r="L38" i="4"/>
  <c r="K13" i="2"/>
  <c r="K9" i="4" s="1"/>
  <c r="M58" i="2"/>
  <c r="M54" i="4" s="1"/>
  <c r="J14" i="4"/>
  <c r="M50" i="2"/>
  <c r="M46" i="4" s="1"/>
  <c r="K40" i="2"/>
  <c r="K36" i="4" s="1"/>
  <c r="J36" i="4"/>
  <c r="K17" i="2"/>
  <c r="K13" i="4" s="1"/>
  <c r="L39" i="4"/>
  <c r="J40" i="4"/>
  <c r="K44" i="2"/>
  <c r="K40" i="4" s="1"/>
  <c r="K46" i="2"/>
  <c r="K42" i="4" s="1"/>
  <c r="L6" i="4"/>
  <c r="J12" i="4"/>
  <c r="K68" i="2"/>
  <c r="K64" i="4" s="1"/>
  <c r="J65" i="4"/>
  <c r="L55" i="4"/>
  <c r="M19" i="2"/>
  <c r="M15" i="4" s="1"/>
  <c r="L52" i="4"/>
  <c r="M56" i="2"/>
  <c r="M52" i="4" s="1"/>
  <c r="L25" i="4"/>
  <c r="K28" i="2"/>
  <c r="K24" i="4" s="1"/>
  <c r="J24" i="4"/>
  <c r="J50" i="4"/>
  <c r="K54" i="2"/>
  <c r="K50" i="4" s="1"/>
  <c r="K14" i="2"/>
  <c r="K10" i="4" s="1"/>
  <c r="J10" i="4"/>
  <c r="J18" i="4"/>
  <c r="K22" i="2"/>
  <c r="K18" i="4" s="1"/>
  <c r="M53" i="2"/>
  <c r="M49" i="4" s="1"/>
  <c r="L49" i="4"/>
  <c r="L48" i="4"/>
  <c r="M52" i="2"/>
  <c r="M48" i="4" s="1"/>
  <c r="L21" i="4"/>
  <c r="M25" i="2"/>
  <c r="M21" i="4" s="1"/>
  <c r="L76" i="4"/>
  <c r="M80" i="2"/>
  <c r="M76" i="4" s="1"/>
  <c r="J61" i="4"/>
  <c r="K65" i="2"/>
  <c r="K61" i="4" s="1"/>
  <c r="M83" i="2"/>
  <c r="M79" i="4" s="1"/>
  <c r="L79" i="4"/>
  <c r="J34" i="4"/>
  <c r="K38" i="2"/>
  <c r="K34" i="4" s="1"/>
  <c r="L47" i="4"/>
  <c r="M51" i="2"/>
  <c r="M47" i="4" s="1"/>
  <c r="M31" i="2"/>
  <c r="M27" i="4" s="1"/>
  <c r="L27" i="4"/>
  <c r="J7" i="4"/>
  <c r="K11" i="2"/>
  <c r="K7" i="4" s="1"/>
  <c r="L56" i="4"/>
  <c r="M60" i="2"/>
  <c r="M56" i="4" s="1"/>
  <c r="K85" i="2"/>
  <c r="K81" i="4" s="1"/>
  <c r="J81" i="4"/>
  <c r="L34" i="4"/>
  <c r="M38" i="2"/>
  <c r="M34" i="4" s="1"/>
  <c r="K87" i="2"/>
  <c r="K83" i="4" s="1"/>
  <c r="J83" i="4"/>
  <c r="L66" i="4"/>
  <c r="M70" i="2"/>
  <c r="M66" i="4" s="1"/>
  <c r="M55" i="2"/>
  <c r="M51" i="4" s="1"/>
  <c r="L51" i="4"/>
  <c r="K80" i="2"/>
  <c r="K76" i="4" s="1"/>
  <c r="J76" i="4"/>
  <c r="K15" i="2"/>
  <c r="K11" i="4" s="1"/>
  <c r="J11" i="4"/>
  <c r="K55" i="2"/>
  <c r="K51" i="4" s="1"/>
  <c r="J51" i="4"/>
  <c r="M37" i="2"/>
  <c r="M33" i="4" s="1"/>
  <c r="L33" i="4"/>
  <c r="K63" i="2"/>
  <c r="K59" i="4" s="1"/>
  <c r="J59" i="4"/>
  <c r="J77" i="4"/>
  <c r="K81" i="2"/>
  <c r="K77" i="4" s="1"/>
  <c r="K60" i="2"/>
  <c r="K56" i="4" s="1"/>
  <c r="J56" i="4"/>
  <c r="M85" i="2"/>
  <c r="M81" i="4" s="1"/>
  <c r="L81" i="4"/>
  <c r="L28" i="4"/>
  <c r="M32" i="2"/>
  <c r="M28" i="4" s="1"/>
  <c r="M87" i="2"/>
  <c r="M83" i="4" s="1"/>
  <c r="L83" i="4"/>
  <c r="K70" i="2"/>
  <c r="K66" i="4" s="1"/>
  <c r="J66" i="4"/>
  <c r="K24" i="2"/>
  <c r="K20" i="4" s="1"/>
  <c r="J20" i="4"/>
  <c r="M82" i="2"/>
  <c r="M78" i="4" s="1"/>
  <c r="L78" i="4"/>
  <c r="K37" i="2"/>
  <c r="K33" i="4" s="1"/>
  <c r="J33" i="4"/>
  <c r="L59" i="4"/>
  <c r="M63" i="2"/>
  <c r="M59" i="4" s="1"/>
  <c r="L77" i="4"/>
  <c r="M81" i="2"/>
  <c r="M77" i="4" s="1"/>
  <c r="K71" i="2"/>
  <c r="K67" i="4" s="1"/>
  <c r="J67" i="4"/>
  <c r="L45" i="4"/>
  <c r="M49" i="2"/>
  <c r="M45" i="4" s="1"/>
  <c r="K32" i="2"/>
  <c r="K28" i="4" s="1"/>
  <c r="J28" i="4"/>
  <c r="J53" i="4"/>
  <c r="K57" i="2"/>
  <c r="K53" i="4" s="1"/>
  <c r="M76" i="2"/>
  <c r="M72" i="4" s="1"/>
  <c r="L72" i="4"/>
  <c r="K61" i="2"/>
  <c r="K57" i="4" s="1"/>
  <c r="J57" i="4"/>
  <c r="J74" i="4"/>
  <c r="K78" i="2"/>
  <c r="K74" i="4" s="1"/>
  <c r="L68" i="4"/>
  <c r="M72" i="2"/>
  <c r="M68" i="4" s="1"/>
  <c r="K76" i="2"/>
  <c r="K72" i="4" s="1"/>
  <c r="J72" i="4"/>
  <c r="M67" i="2"/>
  <c r="M63" i="4" s="1"/>
  <c r="L63" i="4"/>
  <c r="L74" i="4"/>
  <c r="M78" i="2"/>
  <c r="M74" i="4" s="1"/>
  <c r="AM86" i="1"/>
  <c r="AL238" i="1"/>
  <c r="M41" i="2"/>
  <c r="M37" i="4" s="1"/>
  <c r="L37" i="4"/>
  <c r="M79" i="2"/>
  <c r="M75" i="4" s="1"/>
  <c r="L75" i="4"/>
  <c r="J32" i="4"/>
  <c r="K36" i="2"/>
  <c r="K32" i="4" s="1"/>
  <c r="L19" i="4"/>
  <c r="M23" i="2"/>
  <c r="M19" i="4" s="1"/>
  <c r="J68" i="4"/>
  <c r="K72" i="2"/>
  <c r="K68" i="4" s="1"/>
  <c r="J8" i="4"/>
  <c r="K12" i="2"/>
  <c r="K8" i="4" s="1"/>
  <c r="M62" i="2"/>
  <c r="M58" i="4" s="1"/>
  <c r="L58" i="4"/>
  <c r="J73" i="4"/>
  <c r="K77" i="2"/>
  <c r="K73" i="4" s="1"/>
  <c r="L11" i="4"/>
  <c r="M15" i="2"/>
  <c r="M11" i="4" s="1"/>
  <c r="K41" i="2"/>
  <c r="K37" i="4" s="1"/>
  <c r="J37" i="4"/>
  <c r="L53" i="4"/>
  <c r="M57" i="2"/>
  <c r="M53" i="4" s="1"/>
  <c r="L3" i="4"/>
  <c r="M7" i="2"/>
  <c r="M3" i="4" s="1"/>
  <c r="J44" i="4"/>
  <c r="K48" i="2"/>
  <c r="K44" i="4" s="1"/>
  <c r="K7" i="2"/>
  <c r="K3" i="4" s="1"/>
  <c r="J3" i="4"/>
  <c r="K67" i="2"/>
  <c r="K63" i="4" s="1"/>
  <c r="J63" i="4"/>
  <c r="M48" i="2"/>
  <c r="M44" i="4" s="1"/>
  <c r="L44" i="4"/>
  <c r="M47" i="2"/>
  <c r="M43" i="4" s="1"/>
  <c r="L43" i="4"/>
  <c r="K89" i="2"/>
  <c r="K85" i="4" s="1"/>
  <c r="J85" i="4"/>
  <c r="J35" i="4"/>
  <c r="K39" i="2"/>
  <c r="K35" i="4" s="1"/>
  <c r="K79" i="2"/>
  <c r="K75" i="4" s="1"/>
  <c r="J75" i="4"/>
  <c r="M36" i="2"/>
  <c r="M32" i="4" s="1"/>
  <c r="L32" i="4"/>
  <c r="J86" i="4"/>
  <c r="K90" i="2"/>
  <c r="K86" i="4" s="1"/>
  <c r="M12" i="2"/>
  <c r="M8" i="4" s="1"/>
  <c r="L8" i="4"/>
  <c r="K62" i="2"/>
  <c r="K58" i="4" s="1"/>
  <c r="J58" i="4"/>
  <c r="L62" i="4"/>
  <c r="M66" i="2"/>
  <c r="M62" i="4" s="1"/>
  <c r="J21" i="4"/>
  <c r="K25" i="2"/>
  <c r="K21" i="4" s="1"/>
  <c r="J78" i="4"/>
  <c r="K82" i="2"/>
  <c r="K78" i="4" s="1"/>
  <c r="J45" i="4"/>
  <c r="K49" i="2"/>
  <c r="K45" i="4" s="1"/>
  <c r="J19" i="4"/>
  <c r="K23" i="2"/>
  <c r="K19" i="4" s="1"/>
  <c r="M61" i="2"/>
  <c r="M57" i="4" s="1"/>
  <c r="L57" i="4"/>
  <c r="M35" i="2"/>
  <c r="M31" i="4" s="1"/>
  <c r="M22" i="2"/>
  <c r="M18" i="4" s="1"/>
  <c r="L18" i="4"/>
  <c r="J49" i="4"/>
  <c r="K53" i="2"/>
  <c r="K49" i="4" s="1"/>
  <c r="K52" i="2"/>
  <c r="K48" i="4" s="1"/>
  <c r="J48" i="4"/>
  <c r="K47" i="2"/>
  <c r="K43" i="4" s="1"/>
  <c r="J43" i="4"/>
  <c r="M89" i="2"/>
  <c r="M85" i="4" s="1"/>
  <c r="L85" i="4"/>
  <c r="M39" i="2"/>
  <c r="M35" i="4" s="1"/>
  <c r="L35" i="4"/>
  <c r="L61" i="4"/>
  <c r="M65" i="2"/>
  <c r="M61" i="4" s="1"/>
  <c r="J79" i="4"/>
  <c r="K83" i="2"/>
  <c r="K79" i="4" s="1"/>
  <c r="K51" i="2"/>
  <c r="K47" i="4" s="1"/>
  <c r="J47" i="4"/>
  <c r="K31" i="2"/>
  <c r="K27" i="4" s="1"/>
  <c r="J27" i="4"/>
  <c r="L7" i="4"/>
  <c r="M11" i="2"/>
  <c r="M7" i="4" s="1"/>
  <c r="K66" i="2"/>
  <c r="K62" i="4" s="1"/>
  <c r="J62" i="4"/>
  <c r="K2" i="4"/>
  <c r="L2" i="4"/>
  <c r="M6" i="2"/>
  <c r="J90" i="4" l="1"/>
  <c r="K90" i="4"/>
  <c r="AM212" i="1"/>
  <c r="AN212" i="1" s="1"/>
  <c r="AO212" i="1" s="1"/>
  <c r="L84" i="2" s="1"/>
  <c r="AM222" i="1"/>
  <c r="AN222" i="1" s="1"/>
  <c r="AO222" i="1" s="1"/>
  <c r="L88" i="2" s="1"/>
  <c r="AM217" i="1"/>
  <c r="AN217" i="1" s="1"/>
  <c r="AO217" i="1" s="1"/>
  <c r="L86" i="2" s="1"/>
  <c r="AM188" i="1"/>
  <c r="AM187" i="1"/>
  <c r="AN187" i="1" s="1"/>
  <c r="AO187" i="1" s="1"/>
  <c r="L73" i="2" s="1"/>
  <c r="AM191" i="1"/>
  <c r="AM190" i="1"/>
  <c r="AN190" i="1" s="1"/>
  <c r="AO190" i="1" s="1"/>
  <c r="L74" i="2" s="1"/>
  <c r="AM193" i="1"/>
  <c r="AN193" i="1" s="1"/>
  <c r="AO193" i="1" s="1"/>
  <c r="L75" i="2" s="1"/>
  <c r="K94" i="2"/>
  <c r="AN86" i="1"/>
  <c r="M2" i="4"/>
  <c r="AM238" i="1" l="1"/>
  <c r="M74" i="2"/>
  <c r="M70" i="4" s="1"/>
  <c r="L70" i="4"/>
  <c r="L69" i="4"/>
  <c r="M73" i="2"/>
  <c r="M69" i="4" s="1"/>
  <c r="AO86" i="1"/>
  <c r="AN238" i="1"/>
  <c r="M86" i="2"/>
  <c r="M82" i="4" s="1"/>
  <c r="L82" i="4"/>
  <c r="L84" i="4"/>
  <c r="M88" i="2"/>
  <c r="M84" i="4" s="1"/>
  <c r="L80" i="4"/>
  <c r="M84" i="2"/>
  <c r="M80" i="4" s="1"/>
  <c r="L71" i="4"/>
  <c r="M75" i="2"/>
  <c r="M71" i="4" s="1"/>
  <c r="L33" i="2" l="1"/>
  <c r="AO238" i="1"/>
  <c r="L94" i="2" l="1"/>
  <c r="M33" i="2"/>
  <c r="L29" i="4"/>
  <c r="L90" i="4" s="1"/>
  <c r="M29" i="4" l="1"/>
  <c r="M90" i="4" s="1"/>
  <c r="M94" i="2"/>
</calcChain>
</file>

<file path=xl/sharedStrings.xml><?xml version="1.0" encoding="utf-8"?>
<sst xmlns="http://schemas.openxmlformats.org/spreadsheetml/2006/main" count="1249" uniqueCount="575">
  <si>
    <t>Nr.</t>
  </si>
  <si>
    <t>Grundeigentümer</t>
  </si>
  <si>
    <t>GB Nr.</t>
  </si>
  <si>
    <t>G     r     u      n     d     b     u     c     h     d     a     t     e     n</t>
  </si>
  <si>
    <t>Kostenverteiler</t>
  </si>
  <si>
    <t>B e m e r k u n g e n</t>
  </si>
  <si>
    <t>Wald</t>
  </si>
  <si>
    <t>ange-</t>
  </si>
  <si>
    <t>Weide</t>
  </si>
  <si>
    <t>rechnete</t>
  </si>
  <si>
    <t>Einzel-</t>
  </si>
  <si>
    <t>Ihr</t>
  </si>
  <si>
    <t>Länge</t>
  </si>
  <si>
    <t>Total</t>
  </si>
  <si>
    <t>anteil</t>
  </si>
  <si>
    <t>Anteil</t>
  </si>
  <si>
    <t>Anzahl</t>
  </si>
  <si>
    <t>(ha)</t>
  </si>
  <si>
    <t>Punkte</t>
  </si>
  <si>
    <t>(m)</t>
  </si>
  <si>
    <t>p</t>
  </si>
  <si>
    <t>m</t>
  </si>
  <si>
    <t>%</t>
  </si>
  <si>
    <t>1/3 Brennholz</t>
  </si>
  <si>
    <t xml:space="preserve">  Total</t>
  </si>
  <si>
    <t>1. Teilstk.</t>
  </si>
  <si>
    <t>2. Teilstk.</t>
  </si>
  <si>
    <t>3. Teilstk.</t>
  </si>
  <si>
    <t>Wiese, Weide</t>
  </si>
  <si>
    <t>Gesamtko-</t>
  </si>
  <si>
    <t>stenverteiler</t>
  </si>
  <si>
    <t>Legende:</t>
  </si>
  <si>
    <t>Teilstk. 2</t>
  </si>
  <si>
    <t>Teilstk. 1</t>
  </si>
  <si>
    <t>Teilstk. 3</t>
  </si>
  <si>
    <t>Totale Länge:</t>
  </si>
  <si>
    <t>F1=(p x m + p x m + p x m)</t>
  </si>
  <si>
    <t>ä     u     s     s     e     r     e         B     e     z     i     e     h     u     n     g</t>
  </si>
  <si>
    <t>Unterhaltskostenverteiler Flurgenossenschaft Steig-Steigbach mit Teilstücken</t>
  </si>
  <si>
    <t>4. Teilstk.</t>
  </si>
  <si>
    <t>Teilstk. 4</t>
  </si>
  <si>
    <t>Teil-</t>
  </si>
  <si>
    <t>stück</t>
  </si>
  <si>
    <t>Einwohnergemeinde Bühler</t>
  </si>
  <si>
    <t>nur Strasse</t>
  </si>
  <si>
    <t>Schiess Peter, Schiess Heinz</t>
  </si>
  <si>
    <t>Ulmann-Manser Roland</t>
  </si>
  <si>
    <t>Gewerbe</t>
  </si>
  <si>
    <t>1/2 Gewerbe</t>
  </si>
  <si>
    <t>Restaurant</t>
  </si>
  <si>
    <t>Nicolet-Zuberbühler Margrit</t>
  </si>
  <si>
    <t>Koller Johannes</t>
  </si>
  <si>
    <t>Hansmann Markus</t>
  </si>
  <si>
    <t>Personalfürsorgestiftung der</t>
  </si>
  <si>
    <t>TISCA/TIARA-Gruppe</t>
  </si>
  <si>
    <t>Kürsteiner-Küffer Walter</t>
  </si>
  <si>
    <t>Pfander Ruth</t>
  </si>
  <si>
    <t>Kanton Appenzell A.Rh.</t>
  </si>
  <si>
    <t>Meier-Kuhn Rita</t>
  </si>
  <si>
    <t>König Jacqueline</t>
  </si>
  <si>
    <t>von Däniken Albert</t>
  </si>
  <si>
    <t>StWE-Gemeinschaft Steig</t>
  </si>
  <si>
    <t>Manser-Stöckli Jacqueline und Alfred</t>
  </si>
  <si>
    <t>Neff-Inauen Josef</t>
  </si>
  <si>
    <t>Flurgenossenschaft Rothalde</t>
  </si>
  <si>
    <t>Flurgenossenschaft Schlatterlehn</t>
  </si>
  <si>
    <t>Osterwalder-Locher Roman und Franziska</t>
  </si>
  <si>
    <t>Suhner-Eisenhut Willi und Katharina</t>
  </si>
  <si>
    <t>Joller-Inhelder Susanne und Lukas</t>
  </si>
  <si>
    <t>Meier-Mittelholzer Andrea und Viktor</t>
  </si>
  <si>
    <t>Schefer-Koller Emilia und Ernst</t>
  </si>
  <si>
    <t>Aemisegger-Kriech Jutta und Peter</t>
  </si>
  <si>
    <t>Schneider-Frei Ernst, Balgach</t>
  </si>
  <si>
    <t>Balsiger-Egli Christoph und Anna</t>
  </si>
  <si>
    <t>Nänny-Eisenhut Christian und Annemarie</t>
  </si>
  <si>
    <t>Jent-Sörensen Ingrid</t>
  </si>
  <si>
    <t>Erbengemeinschaft Zobrist Adolf sel.</t>
  </si>
  <si>
    <t>Caliandro-Soro Cataldo und Ana Maria</t>
  </si>
  <si>
    <t>Val-Rutz Luca und Silvia</t>
  </si>
  <si>
    <t>Gründler-Gubser Albert und Cornelia</t>
  </si>
  <si>
    <t>Lendenmann Irene</t>
  </si>
  <si>
    <t>Weiss Bernhard</t>
  </si>
  <si>
    <t>M_F</t>
  </si>
  <si>
    <t>Vorname</t>
  </si>
  <si>
    <t>Name1</t>
  </si>
  <si>
    <t>Name2</t>
  </si>
  <si>
    <t>Adresse</t>
  </si>
  <si>
    <t>PLZ</t>
  </si>
  <si>
    <t>Wohnort</t>
  </si>
  <si>
    <t>Anrede</t>
  </si>
  <si>
    <t>GB-Nr.</t>
  </si>
  <si>
    <t>Freund</t>
  </si>
  <si>
    <t xml:space="preserve"> -Fuster</t>
  </si>
  <si>
    <t>Bühler</t>
  </si>
  <si>
    <t>Herr</t>
  </si>
  <si>
    <t>Enderlin</t>
  </si>
  <si>
    <t>er Herr</t>
  </si>
  <si>
    <t>Zürich</t>
  </si>
  <si>
    <t>Frau</t>
  </si>
  <si>
    <t>Dr. Ingrid</t>
  </si>
  <si>
    <t>Jent</t>
  </si>
  <si>
    <t>-Sörensen</t>
  </si>
  <si>
    <t>Yvonne</t>
  </si>
  <si>
    <t>Hörler</t>
  </si>
  <si>
    <t>Lüdenstrasse 25</t>
  </si>
  <si>
    <t>Frauenfeld</t>
  </si>
  <si>
    <t>e Frau</t>
  </si>
  <si>
    <t>Suhner</t>
  </si>
  <si>
    <t>-Eisenhut</t>
  </si>
  <si>
    <t>Josef</t>
  </si>
  <si>
    <t>Stark</t>
  </si>
  <si>
    <t>Herr Heinz Schiess</t>
  </si>
  <si>
    <t>Herr Peter Schiess</t>
  </si>
  <si>
    <t>Wässerwiesenstrasse 91</t>
  </si>
  <si>
    <t>Winterthur</t>
  </si>
  <si>
    <t>e Herren</t>
  </si>
  <si>
    <t>Roland</t>
  </si>
  <si>
    <t>Ulmann</t>
  </si>
  <si>
    <t>-Manser</t>
  </si>
  <si>
    <t>Joller</t>
  </si>
  <si>
    <t>-Inhelder</t>
  </si>
  <si>
    <t>Hans</t>
  </si>
  <si>
    <t>Inauen</t>
  </si>
  <si>
    <t>-Fässler</t>
  </si>
  <si>
    <t>Keller</t>
  </si>
  <si>
    <t>-Müller</t>
  </si>
  <si>
    <t>Manetsch</t>
  </si>
  <si>
    <t>-Kessler</t>
  </si>
  <si>
    <t>Margrith</t>
  </si>
  <si>
    <t>Nicolet</t>
  </si>
  <si>
    <t>-Zuberbühler</t>
  </si>
  <si>
    <t>Petit-Lancy</t>
  </si>
  <si>
    <t>Graber</t>
  </si>
  <si>
    <t>Meier</t>
  </si>
  <si>
    <t>-Mittelholzer</t>
  </si>
  <si>
    <t>Johannes</t>
  </si>
  <si>
    <t>Koller</t>
  </si>
  <si>
    <t>Walchestrasse 27</t>
  </si>
  <si>
    <t>Zimmermann</t>
  </si>
  <si>
    <t>-Ulmann</t>
  </si>
  <si>
    <t>Isenring</t>
  </si>
  <si>
    <t>Schefer</t>
  </si>
  <si>
    <t>-Koller</t>
  </si>
  <si>
    <t>Markus</t>
  </si>
  <si>
    <t>Hansmann</t>
  </si>
  <si>
    <t>Heimburger</t>
  </si>
  <si>
    <t>Streule</t>
  </si>
  <si>
    <t>Kürsteiner</t>
  </si>
  <si>
    <t>-Küffer</t>
  </si>
  <si>
    <t>Neff</t>
  </si>
  <si>
    <t>Ruth</t>
  </si>
  <si>
    <t>Pfander</t>
  </si>
  <si>
    <t>Kochgruber</t>
  </si>
  <si>
    <t>e Damen und Herren</t>
  </si>
  <si>
    <t>Alfred</t>
  </si>
  <si>
    <t>Nef</t>
  </si>
  <si>
    <t xml:space="preserve"> -Dobler</t>
  </si>
  <si>
    <t>Fuchs</t>
  </si>
  <si>
    <t>Balsiger</t>
  </si>
  <si>
    <t>-Egli</t>
  </si>
  <si>
    <t>Nänny</t>
  </si>
  <si>
    <t>Osterwalder</t>
  </si>
  <si>
    <t>-Locher</t>
  </si>
  <si>
    <t>Guido</t>
  </si>
  <si>
    <t>Senn</t>
  </si>
  <si>
    <t>-Tribelhorn</t>
  </si>
  <si>
    <t>Aemisegger</t>
  </si>
  <si>
    <t>- Kriech</t>
  </si>
  <si>
    <t>Manser</t>
  </si>
  <si>
    <t>-Stöckli</t>
  </si>
  <si>
    <t>Alexandra</t>
  </si>
  <si>
    <t>Metzger</t>
  </si>
  <si>
    <t>Stieger</t>
  </si>
  <si>
    <t xml:space="preserve"> Göller</t>
  </si>
  <si>
    <t>Caliandro</t>
  </si>
  <si>
    <t>-Soro</t>
  </si>
  <si>
    <t>Dönmez</t>
  </si>
  <si>
    <t>-Eugster</t>
  </si>
  <si>
    <t>Val</t>
  </si>
  <si>
    <t>-Rutz</t>
  </si>
  <si>
    <t xml:space="preserve">Gründler </t>
  </si>
  <si>
    <t xml:space="preserve"> -Gubser</t>
  </si>
  <si>
    <t>Lechner</t>
  </si>
  <si>
    <t xml:space="preserve"> -Bertoli</t>
  </si>
  <si>
    <t>Irene</t>
  </si>
  <si>
    <t>Lendenmann</t>
  </si>
  <si>
    <t xml:space="preserve">e Frau </t>
  </si>
  <si>
    <t>Bernhard</t>
  </si>
  <si>
    <t>Weiss</t>
  </si>
  <si>
    <t>An die</t>
  </si>
  <si>
    <t>Ernst</t>
  </si>
  <si>
    <t>Schneider</t>
  </si>
  <si>
    <t>403, 429</t>
  </si>
  <si>
    <t xml:space="preserve">Personalfürsorgestiftung </t>
  </si>
  <si>
    <t>Urnäsch</t>
  </si>
  <si>
    <t>407, 430</t>
  </si>
  <si>
    <t>Louise</t>
  </si>
  <si>
    <t xml:space="preserve"> -Truniger</t>
  </si>
  <si>
    <t>Hochbühlstrasse 24</t>
  </si>
  <si>
    <t>Rickenbach b. Will</t>
  </si>
  <si>
    <t>Stefan</t>
  </si>
  <si>
    <t xml:space="preserve"> -Zuglian</t>
  </si>
  <si>
    <t>Herisau</t>
  </si>
  <si>
    <t>Rita</t>
  </si>
  <si>
    <t>Frau Jacqueline König</t>
  </si>
  <si>
    <t>Herr Albert von Däniken</t>
  </si>
  <si>
    <t>e Frau König, Sehr geehrter Herr von Däniken</t>
  </si>
  <si>
    <t xml:space="preserve"> -Inauen</t>
  </si>
  <si>
    <t>Erbengemeinschaft Adolf Zobrist sel.</t>
  </si>
  <si>
    <t>Frau Liselotte Zobrist</t>
  </si>
  <si>
    <t>Höhener</t>
  </si>
  <si>
    <t>Herr Ueli Tanner</t>
  </si>
  <si>
    <t>265, 266</t>
  </si>
  <si>
    <t>193, 590</t>
  </si>
  <si>
    <t>252, 261</t>
  </si>
  <si>
    <t>Wirth</t>
  </si>
  <si>
    <t xml:space="preserve"> -Nef</t>
  </si>
  <si>
    <t xml:space="preserve"> -Gebert</t>
  </si>
  <si>
    <t>Stein11</t>
  </si>
  <si>
    <t>Trogen</t>
  </si>
  <si>
    <t>267, 272</t>
  </si>
  <si>
    <t>Höhener-Gebert, Max und Béatrice</t>
  </si>
  <si>
    <t xml:space="preserve"> </t>
  </si>
  <si>
    <t>Bernhard Fürer und Karl Fürer</t>
  </si>
  <si>
    <t>Kosten</t>
  </si>
  <si>
    <t>Email</t>
  </si>
  <si>
    <t>Bemerkungen</t>
  </si>
  <si>
    <t>gem. Beschluss HV 10.3.2008 kein Beitrag</t>
  </si>
  <si>
    <t xml:space="preserve"> -Kuhn</t>
  </si>
  <si>
    <t>j.jent@bluewin.ch</t>
  </si>
  <si>
    <t>naenny.scheienhaus@bluewin.ch</t>
  </si>
  <si>
    <t>jokoller@netsurfer.ch</t>
  </si>
  <si>
    <t>heinz.schiess@bluewin.ch</t>
  </si>
  <si>
    <t>e Frau Göller, sehr geehrter Herr</t>
  </si>
  <si>
    <t>Paul Stieger und Beate Goller</t>
  </si>
  <si>
    <t>Fürer</t>
  </si>
  <si>
    <t>Signer</t>
  </si>
  <si>
    <t>meier-steig@bluewin.ch</t>
  </si>
  <si>
    <t>tanner.em@bluewin.ch</t>
  </si>
  <si>
    <t>wkuersteiner@bluewin.ch</t>
  </si>
  <si>
    <t>217, 219</t>
  </si>
  <si>
    <t>abmeldugn HV</t>
  </si>
  <si>
    <t>Annalies</t>
  </si>
  <si>
    <t>Hanspeter</t>
  </si>
  <si>
    <t>Mannhart</t>
  </si>
  <si>
    <t xml:space="preserve"> -Schefer</t>
  </si>
  <si>
    <t>Hans Jörg</t>
  </si>
  <si>
    <t>Freund Hans Jörg</t>
  </si>
  <si>
    <t>Freund-Schefer Peter und Marianne</t>
  </si>
  <si>
    <t>Mannhart Hanspeter</t>
  </si>
  <si>
    <t>Anteil T1</t>
  </si>
  <si>
    <t>Kosten T1</t>
  </si>
  <si>
    <t>Kasernenstrasse 4</t>
  </si>
  <si>
    <t>Visum</t>
  </si>
  <si>
    <t>191, 192</t>
  </si>
  <si>
    <t>Schriebl</t>
  </si>
  <si>
    <t>Teufen</t>
  </si>
  <si>
    <t>Chemin de Vert-Pré 8</t>
  </si>
  <si>
    <t>Johann</t>
  </si>
  <si>
    <t>Schwägalpstrasse 111</t>
  </si>
  <si>
    <t>Erika</t>
  </si>
  <si>
    <t>Brühlmann Albert</t>
  </si>
  <si>
    <t>Albert</t>
  </si>
  <si>
    <t>Brühlmann</t>
  </si>
  <si>
    <t>Ralph</t>
  </si>
  <si>
    <t>Suhner Ralph</t>
  </si>
  <si>
    <t>Hofstetter</t>
  </si>
  <si>
    <t>Renna</t>
  </si>
  <si>
    <t>Renna-Scuro Gianfranco und Maria Angela</t>
  </si>
  <si>
    <t>Mitglied-nr</t>
  </si>
  <si>
    <t>101, 202</t>
  </si>
  <si>
    <t xml:space="preserve"> -Scuro</t>
  </si>
  <si>
    <t>260; 674</t>
  </si>
  <si>
    <t>Kostensatz [1%]</t>
  </si>
  <si>
    <t>Mindesbeitrag</t>
  </si>
  <si>
    <t>Sanierung Steig</t>
  </si>
  <si>
    <t>Unterhalt</t>
  </si>
  <si>
    <t>Marlies</t>
  </si>
  <si>
    <t>D'Agostino-Büchler</t>
  </si>
  <si>
    <t>e Frau D'Agostino</t>
  </si>
  <si>
    <t>Robert</t>
  </si>
  <si>
    <t>Am Rähn 31</t>
  </si>
  <si>
    <t>Steigstrasse 52</t>
  </si>
  <si>
    <t>Steigstrasse 50</t>
  </si>
  <si>
    <t>Steigstrasse 46</t>
  </si>
  <si>
    <t>Steigwaldstrasse 2</t>
  </si>
  <si>
    <t>Steigwaldstrasse 4</t>
  </si>
  <si>
    <t>Steigwaldstrasse 6</t>
  </si>
  <si>
    <t>Steigwaldstrasse 8</t>
  </si>
  <si>
    <t>Steigwaldstrasse 18</t>
  </si>
  <si>
    <t>Steigwaldstrasse 10</t>
  </si>
  <si>
    <t>Steigwaldstrasse 12</t>
  </si>
  <si>
    <t>Steigwaldstrasse 19</t>
  </si>
  <si>
    <t>Steigwaldstrasse 13</t>
  </si>
  <si>
    <t>Steigwaldstrasse 15</t>
  </si>
  <si>
    <t>Steigwaldstrasse 17</t>
  </si>
  <si>
    <t>Steigwaldstrasse 21</t>
  </si>
  <si>
    <t>206, 263, 641, 658</t>
  </si>
  <si>
    <t xml:space="preserve">Amidi </t>
  </si>
  <si>
    <t xml:space="preserve"> -Osmani </t>
  </si>
  <si>
    <t>Böhlstrasse 7</t>
  </si>
  <si>
    <t>Benz</t>
  </si>
  <si>
    <t xml:space="preserve"> -Koller</t>
  </si>
  <si>
    <t>Steigstrasse 71</t>
  </si>
  <si>
    <t>Rebekka</t>
  </si>
  <si>
    <t>Böhlstrasse 9</t>
  </si>
  <si>
    <t>Steigwaldstrasse 30</t>
  </si>
  <si>
    <t>Rothaldenstrasse 23</t>
  </si>
  <si>
    <t>Böhlstrasse 3</t>
  </si>
  <si>
    <t>Böhlstrasse 11</t>
  </si>
  <si>
    <t>Steigstrasse 2</t>
  </si>
  <si>
    <t>Böhlstrasse 1</t>
  </si>
  <si>
    <t>Steigstrasse 67</t>
  </si>
  <si>
    <t>Steigstrasse 58</t>
  </si>
  <si>
    <t>Böhlstrasse 23</t>
  </si>
  <si>
    <t>Steigstrasse 34</t>
  </si>
  <si>
    <t>Tell 4</t>
  </si>
  <si>
    <t>Oberer Mempfel 10</t>
  </si>
  <si>
    <t>Steigstrasse 62</t>
  </si>
  <si>
    <t>Böhlstrasse 26</t>
  </si>
  <si>
    <t>Steigstrasse 45</t>
  </si>
  <si>
    <t>Steigstrasse 47</t>
  </si>
  <si>
    <t>Steigstrasse 51</t>
  </si>
  <si>
    <t>Gern 27</t>
  </si>
  <si>
    <t>Dorfstrasse 42</t>
  </si>
  <si>
    <t>Weid 33</t>
  </si>
  <si>
    <t>Steigbach 80</t>
  </si>
  <si>
    <t>Steigstrasse 56</t>
  </si>
  <si>
    <t>Steigstrasse 43</t>
  </si>
  <si>
    <t>Steigstrasse 42</t>
  </si>
  <si>
    <t>Steigstrasse 3</t>
  </si>
  <si>
    <t>Steigstrasse 21</t>
  </si>
  <si>
    <t>Rahel</t>
  </si>
  <si>
    <t>Koller Rahel</t>
  </si>
  <si>
    <t>Benz-Koller Rebeka</t>
  </si>
  <si>
    <t>Amidi-Osmanai Naim und Semeate</t>
  </si>
  <si>
    <t>218, 264, 596</t>
  </si>
  <si>
    <t>Oberer Mempfel 14</t>
  </si>
  <si>
    <t>Ballarda</t>
  </si>
  <si>
    <t>Steigstrasse 69</t>
  </si>
  <si>
    <t>STWEG Steigstrasse 39/41  c/o ARO-Knechtle AG</t>
  </si>
  <si>
    <t>Oberer Mempfel 12</t>
  </si>
  <si>
    <t>Steigstrasse 12</t>
  </si>
  <si>
    <t>259, 262, 664, 665</t>
  </si>
  <si>
    <t xml:space="preserve"> -Hagenbuch</t>
  </si>
  <si>
    <t>Teilstk. 5</t>
  </si>
  <si>
    <t xml:space="preserve">Teilstk. 1   </t>
  </si>
  <si>
    <t>Teilstk.3</t>
  </si>
  <si>
    <t>5. Teilstk.</t>
  </si>
  <si>
    <t>Kochgruber Robert</t>
  </si>
  <si>
    <t>Ballarda–Hagenbuch Monika Sophie</t>
  </si>
  <si>
    <t>Herr und Frau</t>
  </si>
  <si>
    <t>Urs und Heidi</t>
  </si>
  <si>
    <t>e Herr und Frau</t>
  </si>
  <si>
    <t>Willi und Katharina</t>
  </si>
  <si>
    <t>Lukas und Susanne</t>
  </si>
  <si>
    <t>Edwin und Irene</t>
  </si>
  <si>
    <t>Viktor und Andrea</t>
  </si>
  <si>
    <t>Albert und Klara</t>
  </si>
  <si>
    <t>Ernst und Emilia</t>
  </si>
  <si>
    <t>Christoph und Anna</t>
  </si>
  <si>
    <t>Christian und Annemarie</t>
  </si>
  <si>
    <t>Roman und Franziska</t>
  </si>
  <si>
    <t>Peter und Jutta</t>
  </si>
  <si>
    <t>Alfred und Jacqueline</t>
  </si>
  <si>
    <t>Max und Béatrice</t>
  </si>
  <si>
    <t>Martin und Katharina</t>
  </si>
  <si>
    <t>Paul und Beate</t>
  </si>
  <si>
    <t>Cataldo und Ana Maria</t>
  </si>
  <si>
    <t>Ismail und Agnes</t>
  </si>
  <si>
    <t>Luca und Silvia</t>
  </si>
  <si>
    <t>Albert und Cornelia</t>
  </si>
  <si>
    <t>Michael und Renée</t>
  </si>
  <si>
    <t>Peter und Marianne</t>
  </si>
  <si>
    <t>Christoph und Christine</t>
  </si>
  <si>
    <t>Gianfranco und Maria Angela</t>
  </si>
  <si>
    <t>Naim und Semeate</t>
  </si>
  <si>
    <t>Steigstrasse 54</t>
  </si>
  <si>
    <t>Sonja</t>
  </si>
  <si>
    <t>Böhlstrasse 16</t>
  </si>
  <si>
    <t>F2=(Anteil Teilstück 1 x 0,7027 + Anteil Teilstück 2 x 0,1291 + Anteil Teilstück 3 x 0,0631 + Anteil Teilstück 4 x 0,0601 + Anteil Teilstück 5 x 0,0450)</t>
  </si>
  <si>
    <t>187; 557</t>
  </si>
  <si>
    <t>220, 268, 270</t>
  </si>
  <si>
    <t>Mahmut</t>
  </si>
  <si>
    <t>Özdemir</t>
  </si>
  <si>
    <t>Böhlstrasse 5</t>
  </si>
  <si>
    <t>Daniel und Carmen</t>
  </si>
  <si>
    <t>Eigenmann</t>
  </si>
  <si>
    <t>Özdemir Mahmut</t>
  </si>
  <si>
    <t>Eigenmann Daniel und Carmen</t>
  </si>
  <si>
    <t>Krans-Lachenstr. 45</t>
  </si>
  <si>
    <t>Altstätten</t>
  </si>
  <si>
    <t>Claudia</t>
  </si>
  <si>
    <t>Sporn</t>
  </si>
  <si>
    <t xml:space="preserve">Herr </t>
  </si>
  <si>
    <t>Trochsler</t>
  </si>
  <si>
    <t>Klaus + Brigitte</t>
  </si>
  <si>
    <t>Schobel</t>
  </si>
  <si>
    <t>Steigstrasse 32</t>
  </si>
  <si>
    <t>Steigstrasse 36</t>
  </si>
  <si>
    <t>Walter + Verena</t>
  </si>
  <si>
    <t>Reto und Angelina</t>
  </si>
  <si>
    <t>Graber Claudia</t>
  </si>
  <si>
    <t>462, 623</t>
  </si>
  <si>
    <t>Manser Reto und Angelina</t>
  </si>
  <si>
    <t>Schobel Klaus und Brigitte</t>
  </si>
  <si>
    <t>Steigstrasse 48</t>
  </si>
  <si>
    <t xml:space="preserve">  </t>
  </si>
  <si>
    <t>e Frau Schweizer und Herr Hadjidj</t>
  </si>
  <si>
    <t>Frau Harlis Schweizer</t>
  </si>
  <si>
    <t>Alte Landstrasse 84</t>
  </si>
  <si>
    <t>Küsnacht</t>
  </si>
  <si>
    <t>Herr Smail Hadjidj</t>
  </si>
  <si>
    <t>Glärnischstr. 32d</t>
  </si>
  <si>
    <t>Vertretung Führer</t>
  </si>
  <si>
    <t>Beda</t>
  </si>
  <si>
    <t>Appenzell Ausserrhoden</t>
  </si>
  <si>
    <t>Amt für Immobilien</t>
  </si>
  <si>
    <t>Obstmarkt 1</t>
  </si>
  <si>
    <t>Matthias</t>
  </si>
  <si>
    <t>Monika</t>
  </si>
  <si>
    <t>Daniela</t>
  </si>
  <si>
    <t>Fuchs Matthias</t>
  </si>
  <si>
    <t>Schiebl Daniela</t>
  </si>
  <si>
    <t>Isenring Johann</t>
  </si>
  <si>
    <t>Herr Florinan Studach</t>
  </si>
  <si>
    <t>Lehn 1124</t>
  </si>
  <si>
    <t>Di Bella</t>
  </si>
  <si>
    <t>Freequen C AG</t>
  </si>
  <si>
    <t>St. Gallen</t>
  </si>
  <si>
    <t>Ursina</t>
  </si>
  <si>
    <t>Wild</t>
  </si>
  <si>
    <t xml:space="preserve"> -Enderlin</t>
  </si>
  <si>
    <t>Wild-Endelin Ursina</t>
  </si>
  <si>
    <t>neues Mitglied</t>
  </si>
  <si>
    <t>Hans &amp; Sandra</t>
  </si>
  <si>
    <t>Zeller</t>
  </si>
  <si>
    <t xml:space="preserve"> -Waldburger</t>
  </si>
  <si>
    <t xml:space="preserve">  -Knecht</t>
  </si>
  <si>
    <t>Heeb</t>
  </si>
  <si>
    <t xml:space="preserve"> -Neff</t>
  </si>
  <si>
    <t>Enderlin Andreas</t>
  </si>
  <si>
    <t>Andreas</t>
  </si>
  <si>
    <t xml:space="preserve"> -Rechsteiner</t>
  </si>
  <si>
    <t>Oberer Mempfel 20</t>
  </si>
  <si>
    <t>neue aufteilung</t>
  </si>
  <si>
    <t>von E. Kunz übernommen</t>
  </si>
  <si>
    <t>Remo &amp; Nadine</t>
  </si>
  <si>
    <t>Knechtli</t>
  </si>
  <si>
    <t>neue Aufteilung</t>
  </si>
  <si>
    <t>Knechtli Remo &amp; Nadine</t>
  </si>
  <si>
    <t>87, 325</t>
  </si>
  <si>
    <t>von Eltern übernommen</t>
  </si>
  <si>
    <t>Robert + Maya</t>
  </si>
  <si>
    <t>Oberer Mempfel 16</t>
  </si>
  <si>
    <t>Kuno + Manuela</t>
  </si>
  <si>
    <t>Mock</t>
  </si>
  <si>
    <t>Mock Kuno und Manuela</t>
  </si>
  <si>
    <t>Richard Rechsteiner 2020 verstorben</t>
  </si>
  <si>
    <t>Knechtle</t>
  </si>
  <si>
    <t>Steigwaldstrasse 29</t>
  </si>
  <si>
    <t>Wolfgang + Nadia</t>
  </si>
  <si>
    <t>Zöch</t>
  </si>
  <si>
    <t xml:space="preserve"> -Schüpbach</t>
  </si>
  <si>
    <t xml:space="preserve">Zöch-Schüpbach Wolfgang und Nadja </t>
  </si>
  <si>
    <t xml:space="preserve"> -Jeker </t>
  </si>
  <si>
    <t>Rickenbach bei Will</t>
  </si>
  <si>
    <t>Kunzmann</t>
  </si>
  <si>
    <t>Herr Florian Studach</t>
  </si>
  <si>
    <t>EZ</t>
  </si>
  <si>
    <t>wolfgang.zoech@gmx.at</t>
  </si>
  <si>
    <t>Spalte1</t>
  </si>
  <si>
    <t>Vertretung Fürer</t>
  </si>
  <si>
    <t>christoph-hofstetter6@bluewin.ch</t>
  </si>
  <si>
    <t>dibella.sonja@bluewin.ch</t>
  </si>
  <si>
    <t>daniel.eigenmann@leica-geosystems.com</t>
  </si>
  <si>
    <t>lukas.joller@sep.ch</t>
  </si>
  <si>
    <t>Rothaldenstrasse 31</t>
  </si>
  <si>
    <t>Heinz</t>
  </si>
  <si>
    <t>Schiess</t>
  </si>
  <si>
    <t>e Frau Göller</t>
  </si>
  <si>
    <t>Mülistrasse 20</t>
  </si>
  <si>
    <t>Lufingen</t>
  </si>
  <si>
    <t>Caroline</t>
  </si>
  <si>
    <t>Wick-Nef</t>
  </si>
  <si>
    <t>Eggstrasse 24</t>
  </si>
  <si>
    <t>Böhlstrasse 15</t>
  </si>
  <si>
    <t>Hofmann Erich</t>
  </si>
  <si>
    <t>Erich</t>
  </si>
  <si>
    <t>Hofmann</t>
  </si>
  <si>
    <t>Grüningen</t>
  </si>
  <si>
    <t xml:space="preserve">STWEG Steigstrasse39/41,Bühler,co.ARO-KnechtleAG/ </t>
  </si>
  <si>
    <t>Lukas Kunzmann</t>
  </si>
  <si>
    <t>Via Bosia 5C</t>
  </si>
  <si>
    <t>Paradiso</t>
  </si>
  <si>
    <t>Freequenc  AG</t>
  </si>
  <si>
    <t>Greifenstrasse 8</t>
  </si>
  <si>
    <t>Rebacher 1</t>
  </si>
  <si>
    <t>Vertretung Sepp Neff</t>
  </si>
  <si>
    <t>Präsenzliste  HV 27.03.2023</t>
  </si>
  <si>
    <t xml:space="preserve"> -Jeker</t>
  </si>
  <si>
    <t xml:space="preserve">Willi  </t>
  </si>
  <si>
    <t>Staub</t>
  </si>
  <si>
    <t>Trogenerstrasse 61</t>
  </si>
  <si>
    <t>Staub Willi</t>
  </si>
  <si>
    <t>Sporn Robert und Maya</t>
  </si>
  <si>
    <t xml:space="preserve">Hörler Yvonne und Urs </t>
  </si>
  <si>
    <t>Freequenc AG</t>
  </si>
  <si>
    <t>Manetsch Michael</t>
  </si>
  <si>
    <t xml:space="preserve">Hadjidj Smail und Hadjidj Schweizer Harlis </t>
  </si>
  <si>
    <t>Inauen Hans</t>
  </si>
  <si>
    <t>Manetsch-Kessler Edwin und Irene, Bühler Manetsch Pascal und Franziska</t>
  </si>
  <si>
    <t>Leucci Sarah und Silvano</t>
  </si>
  <si>
    <t>Zimmermann-Ulmann Klara u. Albert</t>
  </si>
  <si>
    <t>Di Bella-Knecht Sonja</t>
  </si>
  <si>
    <t>Paradella Sereina und Philip</t>
  </si>
  <si>
    <t>Heeb-Neff Monika, Sieber-Neff Barbara</t>
  </si>
  <si>
    <t>Nef Roland, Caroline Wick-Nef</t>
  </si>
  <si>
    <t>Zellweger Hans und Sandra</t>
  </si>
  <si>
    <t>Wirth-Nef  Martin und Katharina</t>
  </si>
  <si>
    <t xml:space="preserve">D'Agostino-Büchler Marlies </t>
  </si>
  <si>
    <t>Hofstetter Christoph und Christine</t>
  </si>
  <si>
    <t>Freund-Fuster Urs und Heidi</t>
  </si>
  <si>
    <t>1/3 Brennholz_ Fahrrecht</t>
  </si>
  <si>
    <t xml:space="preserve">Michael  </t>
  </si>
  <si>
    <t>Herr Bernhard Fürer</t>
  </si>
  <si>
    <t>Philip und Seraina</t>
  </si>
  <si>
    <t>Silvano und Sarah</t>
  </si>
  <si>
    <t>Leucci</t>
  </si>
  <si>
    <t xml:space="preserve"> -Oberholzer</t>
  </si>
  <si>
    <t>Pfister Hugo und Daniela</t>
  </si>
  <si>
    <t>Langenegger Roman und Selina</t>
  </si>
  <si>
    <t>Dönmez-Eugster Agnes</t>
  </si>
  <si>
    <t>Lechner-Bertoli Michael und Renée</t>
  </si>
  <si>
    <t>Garage</t>
  </si>
  <si>
    <t>Egli Martina</t>
  </si>
  <si>
    <t>Hugo und Daniela</t>
  </si>
  <si>
    <t>Pfister</t>
  </si>
  <si>
    <t>-Kobler</t>
  </si>
  <si>
    <t>Dorfstrasse 13</t>
  </si>
  <si>
    <t>664, 664</t>
  </si>
  <si>
    <t>Roman und Selina</t>
  </si>
  <si>
    <t>Langenegger</t>
  </si>
  <si>
    <t>-Ruckstuhl</t>
  </si>
  <si>
    <t>Steigstrasse 59</t>
  </si>
  <si>
    <t>Herisau, 3.7.26, Amt für Landwirtschaft</t>
  </si>
  <si>
    <t>Amt für Landwirtschaft, Herisau_03.07.2026/pra</t>
  </si>
  <si>
    <t>Martina</t>
  </si>
  <si>
    <t>Egli</t>
  </si>
  <si>
    <t>Geschätzte</t>
  </si>
  <si>
    <t>Churfirstenblick 10</t>
  </si>
  <si>
    <t>Obstalden</t>
  </si>
  <si>
    <t>Pradella</t>
  </si>
  <si>
    <t>Steigstrasse 24</t>
  </si>
  <si>
    <t>Spitalstrasse 7</t>
  </si>
  <si>
    <t>Neu St. Johann</t>
  </si>
  <si>
    <t xml:space="preserve">Robert </t>
  </si>
  <si>
    <t>Langacker 6</t>
  </si>
  <si>
    <t>Gais</t>
  </si>
  <si>
    <t xml:space="preserve">STWEG Steigstrasse 39/41  </t>
  </si>
  <si>
    <t>c/o aro immo ag</t>
  </si>
  <si>
    <t>Baliarda</t>
  </si>
  <si>
    <t>Schwantlen 19</t>
  </si>
  <si>
    <t>Nord 72</t>
  </si>
  <si>
    <t>Stefan Karl</t>
  </si>
  <si>
    <t>Herr Karl Fürer</t>
  </si>
  <si>
    <t>Herr Zollinger Andrin</t>
  </si>
  <si>
    <t>Frau Pfändler Leandra</t>
  </si>
  <si>
    <t>Kassier, Bühler_18.07.2026/grc</t>
  </si>
  <si>
    <t>W a l d</t>
  </si>
  <si>
    <t>Wohnung</t>
  </si>
  <si>
    <t>Wohnungen</t>
  </si>
  <si>
    <t>Wiese,</t>
  </si>
  <si>
    <t>Zollinger Andrin &amp; Pfändler Leandra</t>
  </si>
  <si>
    <t>Signer Stefan Karl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</si>
</sst>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2"/>
      <name val="System"/>
    </font>
    <font>
      <sz val="10"/>
      <name val="MS Sans Serif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2"/>
      <color indexed="10"/>
      <name val="Arial"/>
      <family val="2"/>
    </font>
    <font>
      <sz val="10"/>
      <color indexed="10"/>
      <name val="Arial"/>
      <family val="2"/>
    </font>
    <font>
      <sz val="18"/>
      <name val="Arial Rounded MT Bold"/>
      <family val="2"/>
    </font>
    <font>
      <u/>
      <sz val="12"/>
      <color theme="10"/>
      <name val="System"/>
      <family val="2"/>
    </font>
    <font>
      <b/>
      <sz val="12"/>
      <name val="Arial"/>
      <family val="2"/>
    </font>
    <font>
      <u/>
      <sz val="12"/>
      <color theme="1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40" fontId="1" fillId="0" borderId="0" applyFont="0" applyFill="0" applyBorder="0" applyAlignment="0" applyProtection="0"/>
  </cellStyleXfs>
  <cellXfs count="144">
    <xf numFmtId="0" fontId="0" fillId="0" borderId="0" xfId="0"/>
    <xf numFmtId="0" fontId="2" fillId="0" borderId="1" xfId="0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3" fillId="0" borderId="2" xfId="0" applyFont="1" applyBorder="1"/>
    <xf numFmtId="0" fontId="4" fillId="0" borderId="2" xfId="0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14" fontId="4" fillId="0" borderId="2" xfId="0" applyNumberFormat="1" applyFont="1" applyBorder="1" applyAlignment="1">
      <alignment horizontal="left"/>
    </xf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4" fontId="4" fillId="0" borderId="2" xfId="0" applyNumberFormat="1" applyFont="1" applyBorder="1" applyAlignment="1">
      <alignment horizontal="right"/>
    </xf>
    <xf numFmtId="0" fontId="5" fillId="0" borderId="0" xfId="0" applyFont="1"/>
    <xf numFmtId="0" fontId="6" fillId="0" borderId="3" xfId="0" applyFont="1" applyBorder="1"/>
    <xf numFmtId="0" fontId="3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4" fontId="3" fillId="0" borderId="4" xfId="0" applyNumberFormat="1" applyFont="1" applyBorder="1" applyAlignment="1">
      <alignment horizontal="left"/>
    </xf>
    <xf numFmtId="2" fontId="4" fillId="0" borderId="0" xfId="0" applyNumberFormat="1" applyFont="1" applyAlignment="1" applyProtection="1">
      <alignment horizontal="center"/>
      <protection locked="0"/>
    </xf>
    <xf numFmtId="4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9" fillId="0" borderId="0" xfId="0" applyFont="1"/>
    <xf numFmtId="2" fontId="10" fillId="0" borderId="0" xfId="0" applyNumberFormat="1" applyFont="1" applyAlignment="1" applyProtection="1">
      <alignment horizontal="center"/>
      <protection locked="0"/>
    </xf>
    <xf numFmtId="2" fontId="0" fillId="0" borderId="0" xfId="0" applyNumberFormat="1"/>
    <xf numFmtId="0" fontId="7" fillId="0" borderId="5" xfId="0" applyFont="1" applyBorder="1"/>
    <xf numFmtId="2" fontId="7" fillId="0" borderId="5" xfId="0" applyNumberFormat="1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right"/>
    </xf>
    <xf numFmtId="0" fontId="7" fillId="0" borderId="5" xfId="0" applyFont="1" applyBorder="1" applyProtection="1">
      <protection locked="0"/>
    </xf>
    <xf numFmtId="0" fontId="7" fillId="0" borderId="5" xfId="0" applyFont="1" applyBorder="1" applyAlignment="1" applyProtection="1">
      <alignment horizontal="center"/>
      <protection locked="0"/>
    </xf>
    <xf numFmtId="2" fontId="7" fillId="0" borderId="5" xfId="0" applyNumberFormat="1" applyFont="1" applyBorder="1" applyProtection="1">
      <protection locked="0"/>
    </xf>
    <xf numFmtId="2" fontId="4" fillId="0" borderId="5" xfId="0" applyNumberFormat="1" applyFont="1" applyBorder="1" applyAlignment="1" applyProtection="1">
      <alignment horizontal="center"/>
      <protection locked="0"/>
    </xf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/>
    <xf numFmtId="0" fontId="7" fillId="0" borderId="5" xfId="0" applyFont="1" applyBorder="1" applyAlignment="1">
      <alignment horizontal="center"/>
    </xf>
    <xf numFmtId="40" fontId="7" fillId="0" borderId="5" xfId="2" applyFont="1" applyBorder="1" applyAlignment="1" applyProtection="1">
      <alignment horizontal="center"/>
      <protection locked="0"/>
    </xf>
    <xf numFmtId="4" fontId="7" fillId="0" borderId="5" xfId="0" applyNumberFormat="1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left"/>
      <protection locked="0"/>
    </xf>
    <xf numFmtId="2" fontId="7" fillId="0" borderId="5" xfId="0" applyNumberFormat="1" applyFont="1" applyBorder="1" applyAlignment="1" applyProtection="1">
      <alignment horizontal="left"/>
      <protection locked="0"/>
    </xf>
    <xf numFmtId="2" fontId="7" fillId="0" borderId="5" xfId="0" applyNumberFormat="1" applyFont="1" applyBorder="1"/>
    <xf numFmtId="2" fontId="7" fillId="0" borderId="6" xfId="0" applyNumberFormat="1" applyFont="1" applyBorder="1" applyProtection="1">
      <protection locked="0"/>
    </xf>
    <xf numFmtId="0" fontId="7" fillId="0" borderId="6" xfId="0" applyFont="1" applyBorder="1"/>
    <xf numFmtId="0" fontId="7" fillId="0" borderId="6" xfId="0" applyFont="1" applyBorder="1" applyProtection="1">
      <protection locked="0"/>
    </xf>
    <xf numFmtId="0" fontId="7" fillId="0" borderId="7" xfId="0" applyFont="1" applyBorder="1" applyAlignment="1" applyProtection="1">
      <alignment horizontal="left"/>
      <protection locked="0"/>
    </xf>
    <xf numFmtId="2" fontId="7" fillId="0" borderId="7" xfId="0" applyNumberFormat="1" applyFont="1" applyBorder="1" applyAlignment="1" applyProtection="1">
      <alignment horizontal="center"/>
      <protection locked="0"/>
    </xf>
    <xf numFmtId="0" fontId="7" fillId="0" borderId="7" xfId="0" applyFont="1" applyBorder="1" applyAlignment="1">
      <alignment horizontal="center"/>
    </xf>
    <xf numFmtId="2" fontId="4" fillId="0" borderId="7" xfId="0" applyNumberFormat="1" applyFont="1" applyBorder="1" applyAlignment="1" applyProtection="1">
      <alignment horizontal="center"/>
      <protection locked="0"/>
    </xf>
    <xf numFmtId="2" fontId="7" fillId="0" borderId="8" xfId="0" applyNumberFormat="1" applyFont="1" applyBorder="1" applyAlignment="1" applyProtection="1">
      <alignment horizontal="center"/>
      <protection locked="0"/>
    </xf>
    <xf numFmtId="0" fontId="7" fillId="0" borderId="9" xfId="0" applyFont="1" applyBorder="1" applyProtection="1">
      <protection locked="0"/>
    </xf>
    <xf numFmtId="0" fontId="7" fillId="0" borderId="8" xfId="0" applyFont="1" applyBorder="1"/>
    <xf numFmtId="2" fontId="7" fillId="0" borderId="9" xfId="0" applyNumberFormat="1" applyFont="1" applyBorder="1" applyAlignment="1" applyProtection="1">
      <alignment horizontal="center"/>
      <protection locked="0"/>
    </xf>
    <xf numFmtId="0" fontId="7" fillId="0" borderId="9" xfId="0" applyFont="1" applyBorder="1" applyAlignment="1">
      <alignment horizontal="center"/>
    </xf>
    <xf numFmtId="0" fontId="7" fillId="0" borderId="8" xfId="0" applyFont="1" applyBorder="1" applyProtection="1">
      <protection locked="0"/>
    </xf>
    <xf numFmtId="2" fontId="4" fillId="0" borderId="9" xfId="0" applyNumberFormat="1" applyFont="1" applyBorder="1" applyAlignment="1" applyProtection="1">
      <alignment horizontal="center"/>
      <protection locked="0"/>
    </xf>
    <xf numFmtId="0" fontId="7" fillId="0" borderId="8" xfId="0" applyFont="1" applyBorder="1" applyAlignment="1">
      <alignment horizontal="center"/>
    </xf>
    <xf numFmtId="2" fontId="7" fillId="0" borderId="6" xfId="0" applyNumberFormat="1" applyFont="1" applyBorder="1" applyAlignment="1" applyProtection="1">
      <alignment horizontal="center"/>
      <protection locked="0"/>
    </xf>
    <xf numFmtId="2" fontId="4" fillId="0" borderId="6" xfId="0" applyNumberFormat="1" applyFont="1" applyBorder="1" applyAlignment="1" applyProtection="1">
      <alignment horizontal="center"/>
      <protection locked="0"/>
    </xf>
    <xf numFmtId="0" fontId="7" fillId="0" borderId="7" xfId="0" applyFont="1" applyBorder="1" applyProtection="1">
      <protection locked="0"/>
    </xf>
    <xf numFmtId="0" fontId="7" fillId="0" borderId="7" xfId="0" applyFont="1" applyBorder="1" applyAlignment="1" applyProtection="1">
      <alignment horizontal="center"/>
      <protection locked="0"/>
    </xf>
    <xf numFmtId="2" fontId="7" fillId="0" borderId="7" xfId="0" applyNumberFormat="1" applyFont="1" applyBorder="1" applyProtection="1">
      <protection locked="0"/>
    </xf>
    <xf numFmtId="0" fontId="7" fillId="0" borderId="8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4" fillId="0" borderId="8" xfId="0" applyFont="1" applyBorder="1" applyAlignment="1">
      <alignment horizontal="right"/>
    </xf>
    <xf numFmtId="0" fontId="5" fillId="0" borderId="9" xfId="0" applyFont="1" applyBorder="1"/>
    <xf numFmtId="2" fontId="7" fillId="0" borderId="8" xfId="0" applyNumberFormat="1" applyFont="1" applyBorder="1" applyProtection="1">
      <protection locked="0"/>
    </xf>
    <xf numFmtId="2" fontId="7" fillId="0" borderId="9" xfId="0" applyNumberFormat="1" applyFont="1" applyBorder="1" applyProtection="1">
      <protection locked="0"/>
    </xf>
    <xf numFmtId="2" fontId="4" fillId="0" borderId="8" xfId="0" applyNumberFormat="1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/>
      <protection locked="0"/>
    </xf>
    <xf numFmtId="0" fontId="4" fillId="0" borderId="6" xfId="0" applyFont="1" applyBorder="1"/>
    <xf numFmtId="0" fontId="4" fillId="0" borderId="7" xfId="0" applyFont="1" applyBorder="1" applyAlignment="1">
      <alignment horizontal="right"/>
    </xf>
    <xf numFmtId="0" fontId="4" fillId="0" borderId="9" xfId="0" applyFont="1" applyBorder="1"/>
    <xf numFmtId="0" fontId="5" fillId="0" borderId="6" xfId="0" applyFont="1" applyBorder="1"/>
    <xf numFmtId="0" fontId="5" fillId="0" borderId="8" xfId="0" applyFont="1" applyBorder="1"/>
    <xf numFmtId="0" fontId="7" fillId="0" borderId="7" xfId="0" applyFont="1" applyBorder="1"/>
    <xf numFmtId="2" fontId="7" fillId="0" borderId="7" xfId="0" applyNumberFormat="1" applyFont="1" applyBorder="1"/>
    <xf numFmtId="4" fontId="7" fillId="0" borderId="7" xfId="0" applyNumberFormat="1" applyFont="1" applyBorder="1" applyAlignment="1" applyProtection="1">
      <alignment horizontal="center"/>
      <protection locked="0"/>
    </xf>
    <xf numFmtId="2" fontId="7" fillId="0" borderId="10" xfId="0" applyNumberFormat="1" applyFont="1" applyBorder="1" applyAlignment="1" applyProtection="1">
      <alignment horizontal="center"/>
      <protection locked="0"/>
    </xf>
    <xf numFmtId="2" fontId="7" fillId="0" borderId="10" xfId="0" applyNumberFormat="1" applyFont="1" applyBorder="1" applyProtection="1">
      <protection locked="0"/>
    </xf>
    <xf numFmtId="2" fontId="7" fillId="0" borderId="10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5" xfId="0" applyFont="1" applyBorder="1"/>
    <xf numFmtId="0" fontId="2" fillId="0" borderId="0" xfId="0" applyFont="1"/>
    <xf numFmtId="0" fontId="5" fillId="0" borderId="0" xfId="0" applyFont="1" applyAlignment="1">
      <alignment horizontal="right"/>
    </xf>
    <xf numFmtId="49" fontId="2" fillId="0" borderId="5" xfId="0" applyNumberFormat="1" applyFont="1" applyBorder="1" applyAlignment="1">
      <alignment horizontal="right" wrapText="1"/>
    </xf>
    <xf numFmtId="0" fontId="2" fillId="0" borderId="7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2" xfId="0" applyFont="1" applyBorder="1" applyAlignment="1">
      <alignment horizontal="right"/>
    </xf>
    <xf numFmtId="0" fontId="2" fillId="0" borderId="13" xfId="0" applyFont="1" applyBorder="1"/>
    <xf numFmtId="0" fontId="11" fillId="0" borderId="0" xfId="0" applyFont="1"/>
    <xf numFmtId="49" fontId="0" fillId="0" borderId="0" xfId="0" applyNumberFormat="1"/>
    <xf numFmtId="10" fontId="7" fillId="0" borderId="5" xfId="0" applyNumberFormat="1" applyFont="1" applyBorder="1"/>
    <xf numFmtId="0" fontId="5" fillId="2" borderId="0" xfId="0" applyFont="1" applyFill="1"/>
    <xf numFmtId="0" fontId="13" fillId="0" borderId="5" xfId="0" applyFont="1" applyBorder="1"/>
    <xf numFmtId="0" fontId="13" fillId="0" borderId="12" xfId="0" applyFont="1" applyBorder="1"/>
    <xf numFmtId="0" fontId="13" fillId="0" borderId="21" xfId="0" applyFont="1" applyBorder="1"/>
    <xf numFmtId="0" fontId="12" fillId="0" borderId="5" xfId="1" applyBorder="1" applyAlignment="1" applyProtection="1"/>
    <xf numFmtId="2" fontId="4" fillId="0" borderId="2" xfId="0" applyNumberFormat="1" applyFont="1" applyBorder="1" applyAlignment="1">
      <alignment horizontal="left"/>
    </xf>
    <xf numFmtId="2" fontId="7" fillId="0" borderId="0" xfId="0" applyNumberFormat="1" applyFont="1" applyAlignment="1">
      <alignment horizontal="center"/>
    </xf>
    <xf numFmtId="2" fontId="5" fillId="0" borderId="0" xfId="0" applyNumberFormat="1" applyFont="1"/>
    <xf numFmtId="2" fontId="4" fillId="0" borderId="0" xfId="0" applyNumberFormat="1" applyFont="1"/>
    <xf numFmtId="2" fontId="9" fillId="0" borderId="0" xfId="0" applyNumberFormat="1" applyFont="1"/>
    <xf numFmtId="0" fontId="3" fillId="0" borderId="2" xfId="0" applyFont="1" applyBorder="1" applyAlignment="1" applyProtection="1">
      <alignment wrapText="1"/>
      <protection locked="0"/>
    </xf>
    <xf numFmtId="0" fontId="3" fillId="0" borderId="0" xfId="0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 applyProtection="1">
      <alignment wrapText="1"/>
      <protection locked="0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9" fillId="0" borderId="0" xfId="0" applyFont="1" applyAlignment="1">
      <alignment wrapText="1"/>
    </xf>
    <xf numFmtId="4" fontId="2" fillId="3" borderId="14" xfId="0" applyNumberFormat="1" applyFont="1" applyFill="1" applyBorder="1"/>
    <xf numFmtId="2" fontId="5" fillId="3" borderId="15" xfId="0" applyNumberFormat="1" applyFont="1" applyFill="1" applyBorder="1"/>
    <xf numFmtId="2" fontId="5" fillId="3" borderId="14" xfId="0" applyNumberFormat="1" applyFont="1" applyFill="1" applyBorder="1"/>
    <xf numFmtId="4" fontId="5" fillId="3" borderId="16" xfId="0" applyNumberFormat="1" applyFont="1" applyFill="1" applyBorder="1"/>
    <xf numFmtId="2" fontId="5" fillId="3" borderId="17" xfId="0" applyNumberFormat="1" applyFont="1" applyFill="1" applyBorder="1"/>
    <xf numFmtId="2" fontId="5" fillId="3" borderId="16" xfId="0" applyNumberFormat="1" applyFont="1" applyFill="1" applyBorder="1"/>
    <xf numFmtId="4" fontId="5" fillId="3" borderId="18" xfId="0" applyNumberFormat="1" applyFont="1" applyFill="1" applyBorder="1"/>
    <xf numFmtId="2" fontId="5" fillId="3" borderId="19" xfId="0" applyNumberFormat="1" applyFont="1" applyFill="1" applyBorder="1"/>
    <xf numFmtId="2" fontId="5" fillId="3" borderId="18" xfId="0" applyNumberFormat="1" applyFont="1" applyFill="1" applyBorder="1"/>
    <xf numFmtId="4" fontId="5" fillId="0" borderId="0" xfId="0" applyNumberFormat="1" applyFont="1"/>
    <xf numFmtId="0" fontId="14" fillId="0" borderId="0" xfId="1" applyFont="1" applyAlignment="1" applyProtection="1"/>
    <xf numFmtId="0" fontId="2" fillId="2" borderId="0" xfId="0" applyFont="1" applyFill="1"/>
    <xf numFmtId="0" fontId="15" fillId="0" borderId="0" xfId="0" applyFont="1"/>
    <xf numFmtId="49" fontId="15" fillId="0" borderId="0" xfId="0" applyNumberFormat="1" applyFont="1"/>
    <xf numFmtId="4" fontId="5" fillId="3" borderId="15" xfId="0" applyNumberFormat="1" applyFont="1" applyFill="1" applyBorder="1" applyAlignment="1">
      <alignment horizontal="right"/>
    </xf>
    <xf numFmtId="0" fontId="5" fillId="3" borderId="17" xfId="0" applyFont="1" applyFill="1" applyBorder="1" applyAlignment="1">
      <alignment horizontal="right"/>
    </xf>
    <xf numFmtId="2" fontId="5" fillId="3" borderId="19" xfId="0" applyNumberFormat="1" applyFont="1" applyFill="1" applyBorder="1" applyAlignment="1">
      <alignment horizontal="right"/>
    </xf>
    <xf numFmtId="1" fontId="4" fillId="0" borderId="5" xfId="0" applyNumberFormat="1" applyFont="1" applyBorder="1" applyAlignment="1" applyProtection="1">
      <alignment horizontal="center"/>
      <protection locked="0"/>
    </xf>
    <xf numFmtId="2" fontId="4" fillId="0" borderId="6" xfId="0" applyNumberFormat="1" applyFont="1" applyBorder="1" applyAlignment="1" applyProtection="1">
      <alignment wrapText="1"/>
      <protection locked="0"/>
    </xf>
    <xf numFmtId="0" fontId="4" fillId="0" borderId="8" xfId="0" applyFont="1" applyBorder="1" applyAlignment="1" applyProtection="1">
      <alignment horizontal="center"/>
      <protection locked="0"/>
    </xf>
    <xf numFmtId="1" fontId="4" fillId="0" borderId="7" xfId="0" applyNumberFormat="1" applyFont="1" applyBorder="1" applyAlignment="1" applyProtection="1">
      <alignment horizontal="center"/>
      <protection locked="0"/>
    </xf>
    <xf numFmtId="2" fontId="7" fillId="0" borderId="6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0" fontId="5" fillId="0" borderId="7" xfId="0" applyFont="1" applyBorder="1"/>
    <xf numFmtId="0" fontId="4" fillId="0" borderId="7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164" fontId="4" fillId="0" borderId="7" xfId="0" applyNumberFormat="1" applyFont="1" applyBorder="1" applyAlignment="1" applyProtection="1">
      <alignment horizontal="center"/>
      <protection locked="0"/>
    </xf>
    <xf numFmtId="1" fontId="4" fillId="0" borderId="5" xfId="0" applyNumberFormat="1" applyFont="1" applyBorder="1" applyAlignment="1">
      <alignment horizontal="center"/>
    </xf>
    <xf numFmtId="2" fontId="7" fillId="0" borderId="20" xfId="0" applyNumberFormat="1" applyFont="1" applyBorder="1" applyAlignment="1">
      <alignment horizontal="center"/>
    </xf>
    <xf numFmtId="0" fontId="7" fillId="4" borderId="5" xfId="0" applyFont="1" applyFill="1" applyBorder="1" applyProtection="1">
      <protection locked="0"/>
    </xf>
    <xf numFmtId="2" fontId="7" fillId="0" borderId="5" xfId="0" applyNumberFormat="1" applyFont="1" applyBorder="1" applyAlignment="1">
      <alignment horizontal="center"/>
    </xf>
  </cellXfs>
  <cellStyles count="3">
    <cellStyle name="Komma" xfId="2" builtinId="3"/>
    <cellStyle name="Link" xfId="1" builtinId="8"/>
    <cellStyle name="Standard" xfId="0" builtinId="0"/>
  </cellStyles>
  <dxfs count="34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vertAlign val="baseline"/>
        <sz val="12"/>
        <name val="Arial"/>
        <family val="2"/>
        <scheme val="none"/>
      </font>
    </dxf>
    <dxf>
      <font>
        <b val="0"/>
        <strike val="0"/>
        <outline val="0"/>
        <shadow val="0"/>
        <vertAlign val="baseline"/>
        <sz val="12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strike val="0"/>
        <outline val="0"/>
        <shadow val="0"/>
        <vertAlign val="baseline"/>
        <sz val="12"/>
        <name val="Arial"/>
        <family val="2"/>
        <scheme val="none"/>
      </font>
    </dxf>
    <dxf>
      <font>
        <b val="0"/>
        <strike val="0"/>
        <outline val="0"/>
        <shadow val="0"/>
        <vertAlign val="baseline"/>
        <sz val="12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strike val="0"/>
        <outline val="0"/>
        <shadow val="0"/>
        <vertAlign val="baseline"/>
        <sz val="12"/>
        <name val="Arial"/>
        <family val="2"/>
        <scheme val="none"/>
      </font>
      <numFmt numFmtId="2" formatCode="0.00"/>
    </dxf>
    <dxf>
      <font>
        <b val="0"/>
        <strike val="0"/>
        <outline val="0"/>
        <shadow val="0"/>
        <vertAlign val="baseline"/>
        <sz val="12"/>
        <name val="Arial"/>
        <family val="2"/>
        <scheme val="none"/>
      </font>
      <numFmt numFmtId="2" formatCode="0.00"/>
    </dxf>
    <dxf>
      <font>
        <b val="0"/>
        <strike val="0"/>
        <outline val="0"/>
        <shadow val="0"/>
        <vertAlign val="baseline"/>
        <sz val="12"/>
        <name val="Arial"/>
        <family val="2"/>
        <scheme val="none"/>
      </font>
      <numFmt numFmtId="4" formatCode="#,##0.00"/>
    </dxf>
    <dxf>
      <font>
        <b val="0"/>
        <strike val="0"/>
        <outline val="0"/>
        <shadow val="0"/>
        <vertAlign val="baseline"/>
        <sz val="12"/>
        <name val="Arial"/>
        <family val="2"/>
        <scheme val="none"/>
      </font>
      <numFmt numFmtId="2" formatCode="0.00"/>
    </dxf>
    <dxf>
      <font>
        <b val="0"/>
        <strike val="0"/>
        <outline val="0"/>
        <shadow val="0"/>
        <vertAlign val="baseline"/>
        <sz val="12"/>
        <name val="Arial"/>
        <family val="2"/>
        <scheme val="none"/>
      </font>
    </dxf>
    <dxf>
      <font>
        <b val="0"/>
        <strike val="0"/>
        <outline val="0"/>
        <shadow val="0"/>
        <vertAlign val="baseline"/>
        <sz val="12"/>
        <name val="Arial"/>
        <family val="2"/>
        <scheme val="none"/>
      </font>
    </dxf>
    <dxf>
      <font>
        <b val="0"/>
        <strike val="0"/>
        <outline val="0"/>
        <shadow val="0"/>
        <vertAlign val="baseline"/>
        <sz val="12"/>
        <name val="Arial"/>
        <family val="2"/>
        <scheme val="none"/>
      </font>
    </dxf>
    <dxf>
      <font>
        <b val="0"/>
        <strike val="0"/>
        <outline val="0"/>
        <shadow val="0"/>
        <vertAlign val="baseline"/>
        <sz val="12"/>
        <name val="Arial"/>
        <family val="2"/>
        <scheme val="none"/>
      </font>
    </dxf>
    <dxf>
      <font>
        <b val="0"/>
        <strike val="0"/>
        <outline val="0"/>
        <shadow val="0"/>
        <vertAlign val="baseline"/>
        <sz val="12"/>
        <name val="Arial"/>
        <family val="2"/>
        <scheme val="none"/>
      </font>
    </dxf>
    <dxf>
      <font>
        <b val="0"/>
        <strike val="0"/>
        <outline val="0"/>
        <shadow val="0"/>
        <vertAlign val="baseline"/>
        <sz val="12"/>
        <name val="Arial"/>
        <family val="2"/>
        <scheme val="none"/>
      </font>
    </dxf>
    <dxf>
      <font>
        <b val="0"/>
        <strike val="0"/>
        <outline val="0"/>
        <shadow val="0"/>
        <vertAlign val="baseline"/>
        <sz val="12"/>
        <name val="Arial"/>
        <family val="2"/>
        <scheme val="none"/>
      </font>
    </dxf>
    <dxf>
      <font>
        <b val="0"/>
        <strike val="0"/>
        <outline val="0"/>
        <shadow val="0"/>
        <vertAlign val="baseline"/>
        <sz val="12"/>
        <name val="Arial"/>
        <family val="2"/>
        <scheme val="none"/>
      </font>
    </dxf>
    <dxf>
      <font>
        <b val="0"/>
        <strike val="0"/>
        <outline val="0"/>
        <shadow val="0"/>
        <vertAlign val="baseline"/>
        <sz val="12"/>
        <name val="Arial"/>
        <family val="2"/>
        <scheme val="none"/>
      </font>
    </dxf>
    <dxf>
      <font>
        <b val="0"/>
        <strike val="0"/>
        <outline val="0"/>
        <shadow val="0"/>
        <vertAlign val="baseline"/>
        <sz val="12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5:Q94" totalsRowShown="0" headerRowDxfId="33" dataDxfId="32">
  <autoFilter ref="A5:Q94" xr:uid="{00000000-0009-0000-0100-000001000000}">
    <filterColumn colId="3">
      <filters>
        <filter val="Jent"/>
        <filter val="Koller"/>
      </filters>
    </filterColumn>
  </autoFilter>
  <tableColumns count="17">
    <tableColumn id="1" xr3:uid="{00000000-0010-0000-0000-000001000000}" name="Mitglied-nr" dataDxfId="31"/>
    <tableColumn id="2" xr3:uid="{00000000-0010-0000-0000-000002000000}" name="M_F" dataDxfId="30"/>
    <tableColumn id="3" xr3:uid="{00000000-0010-0000-0000-000003000000}" name="Vorname" dataDxfId="29"/>
    <tableColumn id="4" xr3:uid="{00000000-0010-0000-0000-000004000000}" name="Name1" dataDxfId="28"/>
    <tableColumn id="5" xr3:uid="{00000000-0010-0000-0000-000005000000}" name="Name2" dataDxfId="27"/>
    <tableColumn id="6" xr3:uid="{00000000-0010-0000-0000-000006000000}" name="Adresse" dataDxfId="26"/>
    <tableColumn id="7" xr3:uid="{00000000-0010-0000-0000-000007000000}" name="PLZ" dataDxfId="25"/>
    <tableColumn id="8" xr3:uid="{00000000-0010-0000-0000-000008000000}" name="Wohnort" dataDxfId="24"/>
    <tableColumn id="9" xr3:uid="{00000000-0010-0000-0000-000009000000}" name="Anrede" dataDxfId="23"/>
    <tableColumn id="16" xr3:uid="{00000000-0010-0000-0000-000010000000}" name="Anteil T1" dataDxfId="22"/>
    <tableColumn id="17" xr3:uid="{00000000-0010-0000-0000-000011000000}" name="Kosten T1" dataDxfId="21"/>
    <tableColumn id="10" xr3:uid="{00000000-0010-0000-0000-00000A000000}" name="Anteil" dataDxfId="20"/>
    <tableColumn id="11" xr3:uid="{00000000-0010-0000-0000-00000B000000}" name="Kosten" dataDxfId="19"/>
    <tableColumn id="12" xr3:uid="{00000000-0010-0000-0000-00000C000000}" name="GB-Nr." dataDxfId="18"/>
    <tableColumn id="13" xr3:uid="{00000000-0010-0000-0000-00000D000000}" name="Email" dataDxfId="17"/>
    <tableColumn id="14" xr3:uid="{00000000-0010-0000-0000-00000E000000}" name="Bemerkungen" dataDxfId="16"/>
    <tableColumn id="15" xr3:uid="{00000000-0010-0000-0000-00000F000000}" name="abmeldugn HV" dataDxfId="15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le5" displayName="Tabelle5" ref="A3:G88" totalsRowShown="0" headerRowDxfId="14" dataDxfId="12" headerRowBorderDxfId="13" tableBorderDxfId="11" totalsRowBorderDxfId="10">
  <sortState xmlns:xlrd2="http://schemas.microsoft.com/office/spreadsheetml/2017/richdata2" ref="A4:F92">
    <sortCondition ref="A4:A92"/>
  </sortState>
  <tableColumns count="7">
    <tableColumn id="1" xr3:uid="{00000000-0010-0000-0100-000001000000}" name="Mitglied-nr" dataDxfId="9">
      <calculatedColumnFormula>Adressen!A6</calculatedColumnFormula>
    </tableColumn>
    <tableColumn id="2" xr3:uid="{00000000-0010-0000-0100-000002000000}" name="Name1" dataDxfId="8">
      <calculatedColumnFormula>Adressen!D6</calculatedColumnFormula>
    </tableColumn>
    <tableColumn id="3" xr3:uid="{00000000-0010-0000-0100-000003000000}" name="Name2" dataDxfId="7">
      <calculatedColumnFormula>Adressen!E6</calculatedColumnFormula>
    </tableColumn>
    <tableColumn id="4" xr3:uid="{00000000-0010-0000-0100-000004000000}" name="Vorname" dataDxfId="6">
      <calculatedColumnFormula>Adressen!C6</calculatedColumnFormula>
    </tableColumn>
    <tableColumn id="5" xr3:uid="{00000000-0010-0000-0100-000005000000}" name="GB-Nr." dataDxfId="5">
      <calculatedColumnFormula>Adressen!N6</calculatedColumnFormula>
    </tableColumn>
    <tableColumn id="6" xr3:uid="{00000000-0010-0000-0100-000006000000}" name="Visum" dataDxfId="4"/>
    <tableColumn id="7" xr3:uid="{00000000-0010-0000-0100-000007000000}" name="Spalte1" dataDxfId="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2000000}" name="Tabelle12" displayName="Tabelle12" ref="A5:F90" totalsRowShown="0">
  <autoFilter ref="A5:F90" xr:uid="{00000000-0009-0000-0100-00000C000000}"/>
  <tableColumns count="6">
    <tableColumn id="1" xr3:uid="{00000000-0010-0000-0200-000001000000}" name="Mitglied-nr"/>
    <tableColumn id="2" xr3:uid="{00000000-0010-0000-0200-000002000000}" name="Name1" dataDxfId="2"/>
    <tableColumn id="3" xr3:uid="{00000000-0010-0000-0200-000003000000}" name="Name2"/>
    <tableColumn id="4" xr3:uid="{00000000-0010-0000-0200-000004000000}" name="Vorname" dataDxfId="1"/>
    <tableColumn id="5" xr3:uid="{00000000-0010-0000-0200-000005000000}" name="GB-Nr." dataDxfId="0"/>
    <tableColumn id="6" xr3:uid="{00000000-0010-0000-0200-000006000000}" name="Vi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mailto:jokoller@netsurfer.ch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meier-steig@bluewin.ch" TargetMode="External"/><Relationship Id="rId1" Type="http://schemas.openxmlformats.org/officeDocument/2006/relationships/hyperlink" Target="mailto:heinz.schiess@bluewin.ch" TargetMode="External"/><Relationship Id="rId6" Type="http://schemas.openxmlformats.org/officeDocument/2006/relationships/hyperlink" Target="mailto:tanner.em@bluewin.ch" TargetMode="External"/><Relationship Id="rId5" Type="http://schemas.openxmlformats.org/officeDocument/2006/relationships/hyperlink" Target="mailto:naenny.scheienhaus@bluewin.ch" TargetMode="External"/><Relationship Id="rId4" Type="http://schemas.openxmlformats.org/officeDocument/2006/relationships/hyperlink" Target="mailto:wkuersteiner@bluewin.ch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dibella.sonja@bluewin.ch" TargetMode="External"/><Relationship Id="rId7" Type="http://schemas.openxmlformats.org/officeDocument/2006/relationships/table" Target="../tables/table2.xml"/><Relationship Id="rId2" Type="http://schemas.openxmlformats.org/officeDocument/2006/relationships/hyperlink" Target="mailto:christoph-hofstetter6@bluewin.ch" TargetMode="External"/><Relationship Id="rId1" Type="http://schemas.openxmlformats.org/officeDocument/2006/relationships/hyperlink" Target="mailto:wolfgang.zoech@gmx.at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lukas.joller@sep.ch" TargetMode="External"/><Relationship Id="rId4" Type="http://schemas.openxmlformats.org/officeDocument/2006/relationships/hyperlink" Target="mailto:daniel.eigenmann@leica-geosystems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246"/>
  <sheetViews>
    <sheetView showZeros="0" zoomScaleNormal="100" zoomScaleSheetLayoutView="80" workbookViewId="0">
      <pane ySplit="10" topLeftCell="A89" activePane="bottomLeft" state="frozenSplit"/>
      <selection pane="bottomLeft" activeCell="B161" sqref="B161"/>
    </sheetView>
  </sheetViews>
  <sheetFormatPr baseColWidth="10" defaultColWidth="11" defaultRowHeight="15" x14ac:dyDescent="0.25"/>
  <cols>
    <col min="1" max="1" width="2.88671875" style="11" customWidth="1"/>
    <col min="2" max="2" width="32.77734375" style="108" customWidth="1"/>
    <col min="3" max="3" width="7" style="11" bestFit="1" customWidth="1"/>
    <col min="4" max="4" width="8.5546875" style="11" customWidth="1"/>
    <col min="5" max="5" width="5.5546875" style="11" bestFit="1" customWidth="1"/>
    <col min="6" max="6" width="11.6640625" style="11" bestFit="1" customWidth="1"/>
    <col min="7" max="7" width="7.109375" style="11" bestFit="1" customWidth="1"/>
    <col min="8" max="8" width="8.77734375" style="11" bestFit="1" customWidth="1"/>
    <col min="9" max="13" width="9.33203125" style="11" bestFit="1" customWidth="1"/>
    <col min="14" max="14" width="8.6640625" style="11" bestFit="1" customWidth="1"/>
    <col min="15" max="15" width="3.6640625" style="11" bestFit="1" customWidth="1"/>
    <col min="16" max="16" width="5.77734375" style="11" bestFit="1" customWidth="1"/>
    <col min="17" max="17" width="13.109375" style="11" customWidth="1"/>
    <col min="18" max="18" width="7.5546875" style="11" bestFit="1" customWidth="1"/>
    <col min="19" max="19" width="7.109375" style="11" bestFit="1" customWidth="1"/>
    <col min="20" max="20" width="7.5546875" style="11" bestFit="1" customWidth="1"/>
    <col min="21" max="21" width="9.5546875" style="11" bestFit="1" customWidth="1"/>
    <col min="22" max="22" width="7.5546875" style="11" bestFit="1" customWidth="1"/>
    <col min="23" max="23" width="8.77734375" style="11" bestFit="1" customWidth="1"/>
    <col min="24" max="24" width="7.5546875" style="11" bestFit="1" customWidth="1"/>
    <col min="25" max="25" width="9.5546875" style="11" bestFit="1" customWidth="1"/>
    <col min="26" max="26" width="14.33203125" style="11" bestFit="1" customWidth="1"/>
    <col min="27" max="27" width="7.33203125" style="11" bestFit="1" customWidth="1"/>
    <col min="28" max="28" width="6.5546875" style="11" bestFit="1" customWidth="1"/>
    <col min="29" max="29" width="14.33203125" style="11" bestFit="1" customWidth="1"/>
    <col min="30" max="30" width="7.33203125" style="11" bestFit="1" customWidth="1"/>
    <col min="31" max="31" width="6.5546875" style="11" bestFit="1" customWidth="1"/>
    <col min="32" max="32" width="14.33203125" style="11" bestFit="1" customWidth="1"/>
    <col min="33" max="33" width="6.88671875" style="11" bestFit="1" customWidth="1"/>
    <col min="34" max="34" width="6.5546875" style="11" bestFit="1" customWidth="1"/>
    <col min="35" max="35" width="14.33203125" style="11" bestFit="1" customWidth="1"/>
    <col min="36" max="36" width="6.88671875" style="11" bestFit="1" customWidth="1"/>
    <col min="37" max="37" width="6.5546875" style="11" bestFit="1" customWidth="1"/>
    <col min="38" max="38" width="14.33203125" style="11" bestFit="1" customWidth="1"/>
    <col min="39" max="39" width="6.88671875" style="11" bestFit="1" customWidth="1"/>
    <col min="40" max="40" width="6.5546875" style="11" bestFit="1" customWidth="1"/>
    <col min="41" max="41" width="20.109375" style="100" customWidth="1"/>
    <col min="42" max="42" width="21.88671875" style="11" bestFit="1" customWidth="1"/>
    <col min="43" max="43" width="11" style="11" customWidth="1"/>
    <col min="44" max="16384" width="11" style="11"/>
  </cols>
  <sheetData>
    <row r="1" spans="1:43" ht="20.100000000000001" customHeight="1" x14ac:dyDescent="0.3">
      <c r="A1" s="1" t="s">
        <v>38</v>
      </c>
      <c r="B1" s="10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5"/>
      <c r="AA1" s="6"/>
      <c r="AB1" s="7"/>
      <c r="AC1" s="8"/>
      <c r="AD1" s="6"/>
      <c r="AE1" s="7"/>
      <c r="AF1" s="8"/>
      <c r="AG1" s="9"/>
      <c r="AH1" s="7"/>
      <c r="AI1" s="8"/>
      <c r="AJ1" s="8"/>
      <c r="AK1" s="8"/>
      <c r="AL1" s="8"/>
      <c r="AM1" s="8"/>
      <c r="AN1" s="8"/>
      <c r="AO1" s="98"/>
      <c r="AP1" s="7"/>
      <c r="AQ1" s="10" t="s">
        <v>546</v>
      </c>
    </row>
    <row r="2" spans="1:43" ht="5.25" customHeight="1" x14ac:dyDescent="0.3">
      <c r="A2" s="12"/>
      <c r="B2" s="10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4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99"/>
      <c r="AP2" s="16"/>
      <c r="AQ2" s="17"/>
    </row>
    <row r="3" spans="1:43" x14ac:dyDescent="0.25">
      <c r="A3" s="27" t="s">
        <v>0</v>
      </c>
      <c r="B3" s="105" t="s">
        <v>1</v>
      </c>
      <c r="C3" s="48" t="s">
        <v>2</v>
      </c>
      <c r="D3" s="29" t="s">
        <v>3</v>
      </c>
      <c r="E3" s="29"/>
      <c r="F3" s="29"/>
      <c r="G3" s="29"/>
      <c r="H3" s="29"/>
      <c r="I3" s="29"/>
      <c r="J3" s="29"/>
      <c r="K3" s="29"/>
      <c r="L3" s="29"/>
      <c r="M3" s="29"/>
      <c r="N3" s="49"/>
      <c r="O3" s="44" t="s">
        <v>0</v>
      </c>
      <c r="P3" s="38"/>
      <c r="Q3" s="30"/>
      <c r="R3" s="30"/>
      <c r="S3" s="26"/>
      <c r="T3" s="30"/>
      <c r="U3" s="26"/>
      <c r="V3" s="26"/>
      <c r="W3" s="26"/>
      <c r="X3" s="26"/>
      <c r="Y3" s="42"/>
      <c r="Z3" s="53" t="s">
        <v>4</v>
      </c>
      <c r="AA3" s="29"/>
      <c r="AB3" s="43"/>
      <c r="AC3" s="53" t="s">
        <v>4</v>
      </c>
      <c r="AD3" s="29"/>
      <c r="AE3" s="49"/>
      <c r="AF3" s="58" t="s">
        <v>4</v>
      </c>
      <c r="AG3" s="29"/>
      <c r="AH3" s="43"/>
      <c r="AI3" s="53" t="s">
        <v>4</v>
      </c>
      <c r="AJ3" s="29"/>
      <c r="AK3" s="49"/>
      <c r="AL3" s="53" t="s">
        <v>4</v>
      </c>
      <c r="AM3" s="29"/>
      <c r="AN3" s="49"/>
      <c r="AO3" s="78" t="s">
        <v>29</v>
      </c>
      <c r="AP3" s="60" t="s">
        <v>5</v>
      </c>
      <c r="AQ3" s="26"/>
    </row>
    <row r="4" spans="1:43" x14ac:dyDescent="0.25">
      <c r="A4" s="26"/>
      <c r="B4" s="106"/>
      <c r="C4" s="50"/>
      <c r="D4" s="27" t="s">
        <v>572</v>
      </c>
      <c r="E4" s="27" t="s">
        <v>6</v>
      </c>
      <c r="F4" s="27" t="s">
        <v>571</v>
      </c>
      <c r="G4" s="27"/>
      <c r="H4" s="27" t="s">
        <v>47</v>
      </c>
      <c r="I4" s="27" t="s">
        <v>25</v>
      </c>
      <c r="J4" s="27" t="s">
        <v>26</v>
      </c>
      <c r="K4" s="27" t="s">
        <v>27</v>
      </c>
      <c r="L4" s="27" t="s">
        <v>39</v>
      </c>
      <c r="M4" s="27" t="s">
        <v>348</v>
      </c>
      <c r="N4" s="51" t="s">
        <v>7</v>
      </c>
      <c r="O4" s="45"/>
      <c r="P4" s="27" t="s">
        <v>41</v>
      </c>
      <c r="Q4" s="29" t="s">
        <v>37</v>
      </c>
      <c r="R4" s="29"/>
      <c r="S4" s="29"/>
      <c r="T4" s="29"/>
      <c r="U4" s="29"/>
      <c r="V4" s="29"/>
      <c r="W4" s="29"/>
      <c r="X4" s="29"/>
      <c r="Y4" s="42"/>
      <c r="Z4" s="53" t="s">
        <v>346</v>
      </c>
      <c r="AA4" s="29">
        <f>AQ4</f>
        <v>1170</v>
      </c>
      <c r="AB4" s="43" t="s">
        <v>21</v>
      </c>
      <c r="AC4" s="53" t="s">
        <v>32</v>
      </c>
      <c r="AD4" s="29">
        <f>AQ5</f>
        <v>215</v>
      </c>
      <c r="AE4" s="49" t="s">
        <v>21</v>
      </c>
      <c r="AF4" s="58" t="s">
        <v>347</v>
      </c>
      <c r="AG4" s="29">
        <f>AQ6</f>
        <v>105</v>
      </c>
      <c r="AH4" s="43" t="s">
        <v>21</v>
      </c>
      <c r="AI4" s="53" t="s">
        <v>40</v>
      </c>
      <c r="AJ4" s="29">
        <f>AQ7</f>
        <v>100</v>
      </c>
      <c r="AK4" s="49" t="s">
        <v>21</v>
      </c>
      <c r="AL4" s="53" t="s">
        <v>345</v>
      </c>
      <c r="AM4" s="29">
        <f>AQ8</f>
        <v>75</v>
      </c>
      <c r="AN4" s="49" t="s">
        <v>21</v>
      </c>
      <c r="AO4" s="78" t="s">
        <v>30</v>
      </c>
      <c r="AP4" s="74" t="s">
        <v>33</v>
      </c>
      <c r="AQ4" s="28">
        <v>1170</v>
      </c>
    </row>
    <row r="5" spans="1:43" x14ac:dyDescent="0.25">
      <c r="A5" s="26"/>
      <c r="B5" s="106"/>
      <c r="C5" s="50"/>
      <c r="D5" s="35" t="s">
        <v>8</v>
      </c>
      <c r="E5" s="35"/>
      <c r="F5" s="39"/>
      <c r="G5" s="27"/>
      <c r="H5" s="27"/>
      <c r="I5" s="27"/>
      <c r="J5" s="27"/>
      <c r="K5" s="27"/>
      <c r="L5" s="27"/>
      <c r="M5" s="27"/>
      <c r="N5" s="51" t="s">
        <v>9</v>
      </c>
      <c r="O5" s="45"/>
      <c r="P5" s="27" t="s">
        <v>42</v>
      </c>
      <c r="Q5" s="38" t="s">
        <v>28</v>
      </c>
      <c r="R5" s="30"/>
      <c r="S5" s="27" t="s">
        <v>569</v>
      </c>
      <c r="T5" s="30"/>
      <c r="U5" s="30" t="s">
        <v>570</v>
      </c>
      <c r="V5" s="30"/>
      <c r="W5" s="38" t="s">
        <v>47</v>
      </c>
      <c r="X5" s="30"/>
      <c r="Y5" s="56"/>
      <c r="Z5" s="61"/>
      <c r="AA5" s="30" t="s">
        <v>10</v>
      </c>
      <c r="AB5" s="68" t="s">
        <v>11</v>
      </c>
      <c r="AC5" s="61"/>
      <c r="AD5" s="30" t="s">
        <v>10</v>
      </c>
      <c r="AE5" s="62" t="s">
        <v>11</v>
      </c>
      <c r="AF5" s="59"/>
      <c r="AG5" s="30" t="s">
        <v>10</v>
      </c>
      <c r="AH5" s="68" t="s">
        <v>11</v>
      </c>
      <c r="AI5" s="61"/>
      <c r="AJ5" s="30" t="s">
        <v>10</v>
      </c>
      <c r="AK5" s="62" t="s">
        <v>11</v>
      </c>
      <c r="AL5" s="61"/>
      <c r="AM5" s="30" t="s">
        <v>10</v>
      </c>
      <c r="AN5" s="62" t="s">
        <v>11</v>
      </c>
      <c r="AO5" s="77" t="s">
        <v>11</v>
      </c>
      <c r="AP5" s="60" t="s">
        <v>32</v>
      </c>
      <c r="AQ5" s="28">
        <v>215</v>
      </c>
    </row>
    <row r="6" spans="1:43" x14ac:dyDescent="0.25">
      <c r="A6" s="26"/>
      <c r="B6" s="106"/>
      <c r="C6" s="50"/>
      <c r="D6" s="35"/>
      <c r="E6" s="35"/>
      <c r="F6" s="39"/>
      <c r="G6" s="27"/>
      <c r="H6" s="27"/>
      <c r="I6" s="27"/>
      <c r="J6" s="27"/>
      <c r="K6" s="27"/>
      <c r="L6" s="27"/>
      <c r="M6" s="27"/>
      <c r="N6" s="51" t="s">
        <v>12</v>
      </c>
      <c r="O6" s="45"/>
      <c r="P6" s="27"/>
      <c r="Q6" s="38"/>
      <c r="R6" s="30"/>
      <c r="S6" s="39"/>
      <c r="T6" s="30"/>
      <c r="U6" s="38"/>
      <c r="V6" s="30"/>
      <c r="W6" s="30"/>
      <c r="X6" s="30"/>
      <c r="Y6" s="56" t="s">
        <v>13</v>
      </c>
      <c r="Z6" s="48" t="s">
        <v>13</v>
      </c>
      <c r="AA6" s="27" t="s">
        <v>14</v>
      </c>
      <c r="AB6" s="56" t="s">
        <v>15</v>
      </c>
      <c r="AC6" s="48" t="s">
        <v>13</v>
      </c>
      <c r="AD6" s="27" t="s">
        <v>14</v>
      </c>
      <c r="AE6" s="51" t="s">
        <v>15</v>
      </c>
      <c r="AF6" s="45" t="s">
        <v>13</v>
      </c>
      <c r="AG6" s="27" t="s">
        <v>14</v>
      </c>
      <c r="AH6" s="56" t="s">
        <v>15</v>
      </c>
      <c r="AI6" s="48" t="s">
        <v>13</v>
      </c>
      <c r="AJ6" s="27" t="s">
        <v>14</v>
      </c>
      <c r="AK6" s="51" t="s">
        <v>15</v>
      </c>
      <c r="AL6" s="48" t="s">
        <v>13</v>
      </c>
      <c r="AM6" s="27" t="s">
        <v>14</v>
      </c>
      <c r="AN6" s="51" t="s">
        <v>15</v>
      </c>
      <c r="AO6" s="77" t="s">
        <v>15</v>
      </c>
      <c r="AP6" s="75" t="s">
        <v>34</v>
      </c>
      <c r="AQ6" s="28">
        <v>105</v>
      </c>
    </row>
    <row r="7" spans="1:43" x14ac:dyDescent="0.25">
      <c r="A7" s="26"/>
      <c r="B7" s="106"/>
      <c r="C7" s="50"/>
      <c r="D7" s="35"/>
      <c r="E7" s="35"/>
      <c r="F7" s="35"/>
      <c r="G7" s="35" t="s">
        <v>16</v>
      </c>
      <c r="H7" s="35"/>
      <c r="I7" s="35"/>
      <c r="J7" s="35"/>
      <c r="K7" s="35"/>
      <c r="L7" s="35"/>
      <c r="M7" s="35"/>
      <c r="N7" s="52"/>
      <c r="O7" s="46"/>
      <c r="P7" s="35"/>
      <c r="Q7" s="26"/>
      <c r="R7" s="26"/>
      <c r="S7" s="26"/>
      <c r="T7" s="26"/>
      <c r="U7" s="26"/>
      <c r="V7" s="26"/>
      <c r="W7" s="26"/>
      <c r="X7" s="26"/>
      <c r="Y7" s="42"/>
      <c r="Z7" s="63"/>
      <c r="AA7" s="92">
        <f>1/$AQ$9*AA4</f>
        <v>0.70270270270270263</v>
      </c>
      <c r="AB7" s="69"/>
      <c r="AC7" s="63"/>
      <c r="AD7" s="92">
        <f>1/$AQ$9*AD4</f>
        <v>0.12912912912912913</v>
      </c>
      <c r="AE7" s="71"/>
      <c r="AF7" s="70"/>
      <c r="AG7" s="92">
        <f>1/$AQ$9*AG4</f>
        <v>6.3063063063063057E-2</v>
      </c>
      <c r="AH7" s="72"/>
      <c r="AI7" s="73"/>
      <c r="AJ7" s="92">
        <f>1/$AQ$9*AJ4</f>
        <v>6.006006006006006E-2</v>
      </c>
      <c r="AK7" s="64"/>
      <c r="AL7" s="73"/>
      <c r="AM7" s="92">
        <f>1/$AQ$9*AM4</f>
        <v>4.5045045045045043E-2</v>
      </c>
      <c r="AN7" s="64"/>
      <c r="AO7" s="143">
        <f>AM7+AJ7+AG7+AD7+AA7</f>
        <v>0.99999999999999989</v>
      </c>
      <c r="AP7" s="74" t="s">
        <v>40</v>
      </c>
      <c r="AQ7" s="28">
        <v>100</v>
      </c>
    </row>
    <row r="8" spans="1:43" x14ac:dyDescent="0.25">
      <c r="A8" s="26"/>
      <c r="B8" s="106"/>
      <c r="C8" s="50"/>
      <c r="D8" s="35"/>
      <c r="E8" s="35"/>
      <c r="F8" s="35"/>
      <c r="G8" s="35"/>
      <c r="H8" s="35"/>
      <c r="I8" s="35"/>
      <c r="J8" s="35"/>
      <c r="K8" s="35"/>
      <c r="L8" s="35"/>
      <c r="M8" s="35"/>
      <c r="N8" s="52"/>
      <c r="O8" s="46"/>
      <c r="P8" s="35"/>
      <c r="Q8" s="26"/>
      <c r="R8" s="26"/>
      <c r="S8" s="26"/>
      <c r="T8" s="26"/>
      <c r="U8" s="26"/>
      <c r="V8" s="26"/>
      <c r="W8" s="26"/>
      <c r="X8" s="26"/>
      <c r="Y8" s="42"/>
      <c r="Z8" s="63"/>
      <c r="AA8" s="26"/>
      <c r="AB8" s="69"/>
      <c r="AC8" s="63"/>
      <c r="AD8" s="26"/>
      <c r="AE8" s="71"/>
      <c r="AF8" s="70"/>
      <c r="AG8" s="40"/>
      <c r="AH8" s="72"/>
      <c r="AI8" s="73"/>
      <c r="AJ8" s="34"/>
      <c r="AK8" s="64"/>
      <c r="AL8" s="73"/>
      <c r="AM8" s="34"/>
      <c r="AN8" s="64"/>
      <c r="AO8" s="79"/>
      <c r="AP8" s="74" t="s">
        <v>345</v>
      </c>
      <c r="AQ8" s="28">
        <v>75</v>
      </c>
    </row>
    <row r="9" spans="1:43" x14ac:dyDescent="0.25">
      <c r="A9" s="26"/>
      <c r="B9" s="106"/>
      <c r="C9" s="50"/>
      <c r="D9" s="27" t="s">
        <v>17</v>
      </c>
      <c r="E9" s="27" t="s">
        <v>17</v>
      </c>
      <c r="F9" s="27" t="s">
        <v>16</v>
      </c>
      <c r="G9" s="27" t="s">
        <v>18</v>
      </c>
      <c r="H9" s="27"/>
      <c r="I9" s="27" t="s">
        <v>19</v>
      </c>
      <c r="J9" s="27" t="s">
        <v>19</v>
      </c>
      <c r="K9" s="27" t="s">
        <v>19</v>
      </c>
      <c r="L9" s="27" t="s">
        <v>19</v>
      </c>
      <c r="M9" s="27" t="s">
        <v>19</v>
      </c>
      <c r="N9" s="51" t="s">
        <v>19</v>
      </c>
      <c r="O9" s="45"/>
      <c r="P9" s="27"/>
      <c r="Q9" s="27" t="s">
        <v>20</v>
      </c>
      <c r="R9" s="27" t="s">
        <v>21</v>
      </c>
      <c r="S9" s="27" t="s">
        <v>20</v>
      </c>
      <c r="T9" s="27" t="s">
        <v>21</v>
      </c>
      <c r="U9" s="27" t="s">
        <v>20</v>
      </c>
      <c r="V9" s="27" t="s">
        <v>21</v>
      </c>
      <c r="W9" s="27"/>
      <c r="X9" s="27"/>
      <c r="Y9" s="56" t="s">
        <v>18</v>
      </c>
      <c r="Z9" s="48" t="s">
        <v>18</v>
      </c>
      <c r="AA9" s="27" t="s">
        <v>22</v>
      </c>
      <c r="AB9" s="56" t="s">
        <v>22</v>
      </c>
      <c r="AC9" s="48" t="s">
        <v>18</v>
      </c>
      <c r="AD9" s="27" t="s">
        <v>22</v>
      </c>
      <c r="AE9" s="51" t="s">
        <v>22</v>
      </c>
      <c r="AF9" s="45" t="s">
        <v>18</v>
      </c>
      <c r="AG9" s="27" t="s">
        <v>22</v>
      </c>
      <c r="AH9" s="56" t="s">
        <v>22</v>
      </c>
      <c r="AI9" s="48" t="s">
        <v>18</v>
      </c>
      <c r="AJ9" s="27" t="s">
        <v>22</v>
      </c>
      <c r="AK9" s="51" t="s">
        <v>22</v>
      </c>
      <c r="AL9" s="48" t="s">
        <v>18</v>
      </c>
      <c r="AM9" s="27" t="s">
        <v>22</v>
      </c>
      <c r="AN9" s="51" t="s">
        <v>22</v>
      </c>
      <c r="AO9" s="77" t="s">
        <v>22</v>
      </c>
      <c r="AP9" s="74" t="s">
        <v>35</v>
      </c>
      <c r="AQ9" s="28">
        <f>SUM(AQ4:AQ8)</f>
        <v>1665</v>
      </c>
    </row>
    <row r="10" spans="1:43" ht="5.0999999999999996" customHeight="1" x14ac:dyDescent="0.25">
      <c r="A10" s="142"/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2"/>
      <c r="AI10" s="142"/>
      <c r="AJ10" s="142"/>
      <c r="AK10" s="142"/>
      <c r="AL10" s="142"/>
      <c r="AM10" s="142"/>
      <c r="AN10" s="142"/>
      <c r="AO10" s="142"/>
      <c r="AP10" s="142"/>
      <c r="AQ10" s="142"/>
    </row>
    <row r="11" spans="1:43" ht="7.5" customHeight="1" x14ac:dyDescent="0.25">
      <c r="A11" s="29"/>
      <c r="B11" s="107"/>
      <c r="C11" s="53"/>
      <c r="D11" s="29"/>
      <c r="E11" s="29"/>
      <c r="F11" s="30"/>
      <c r="G11" s="30"/>
      <c r="H11" s="30"/>
      <c r="I11" s="30"/>
      <c r="J11" s="30"/>
      <c r="K11" s="30"/>
      <c r="L11" s="30"/>
      <c r="M11" s="30"/>
      <c r="N11" s="51"/>
      <c r="O11" s="45"/>
      <c r="P11" s="27"/>
      <c r="Q11" s="31"/>
      <c r="R11" s="31"/>
      <c r="S11" s="31"/>
      <c r="T11" s="31"/>
      <c r="U11" s="31"/>
      <c r="V11" s="31"/>
      <c r="W11" s="31"/>
      <c r="X11" s="31"/>
      <c r="Y11" s="41"/>
      <c r="Z11" s="65"/>
      <c r="AA11" s="31"/>
      <c r="AB11" s="41"/>
      <c r="AC11" s="65"/>
      <c r="AD11" s="31"/>
      <c r="AE11" s="66"/>
      <c r="AF11" s="60"/>
      <c r="AG11" s="31"/>
      <c r="AH11" s="41"/>
      <c r="AI11" s="65"/>
      <c r="AJ11" s="31"/>
      <c r="AK11" s="66"/>
      <c r="AL11" s="65"/>
      <c r="AM11" s="31"/>
      <c r="AN11" s="66"/>
      <c r="AO11" s="78"/>
      <c r="AP11" s="60"/>
      <c r="AQ11" s="26"/>
    </row>
    <row r="12" spans="1:43" ht="11.25" customHeight="1" x14ac:dyDescent="0.25">
      <c r="A12" s="129">
        <v>1</v>
      </c>
      <c r="B12" s="130" t="s">
        <v>522</v>
      </c>
      <c r="C12" s="131">
        <v>85</v>
      </c>
      <c r="D12" s="32">
        <v>2.5004</v>
      </c>
      <c r="E12" s="32">
        <v>1.9612000000000001</v>
      </c>
      <c r="F12" s="129"/>
      <c r="G12" s="32"/>
      <c r="H12" s="32"/>
      <c r="I12" s="33">
        <v>229</v>
      </c>
      <c r="J12" s="33"/>
      <c r="K12" s="33"/>
      <c r="L12" s="33"/>
      <c r="M12" s="33"/>
      <c r="N12" s="54">
        <f>SUM(I12:M12)</f>
        <v>229</v>
      </c>
      <c r="O12" s="132">
        <f>A12</f>
        <v>1</v>
      </c>
      <c r="P12" s="129">
        <v>1</v>
      </c>
      <c r="Q12" s="32">
        <f>D12</f>
        <v>2.5004</v>
      </c>
      <c r="R12" s="32">
        <f>IF((D12)&gt;0,N12,)</f>
        <v>229</v>
      </c>
      <c r="S12" s="32">
        <f>E12*0.5*2/3</f>
        <v>0.65373333333333339</v>
      </c>
      <c r="T12" s="32">
        <f>IF((E12)&gt;0,N12,)</f>
        <v>229</v>
      </c>
      <c r="U12" s="32">
        <f t="shared" ref="U12:U77" si="0">G12</f>
        <v>0</v>
      </c>
      <c r="V12" s="32">
        <f t="shared" ref="V12:V59" si="1">IF((F12)&gt;0,N12,)</f>
        <v>0</v>
      </c>
      <c r="W12" s="32"/>
      <c r="X12" s="32"/>
      <c r="Y12" s="57">
        <f>Q12*R12+S12*T12+U12*V12</f>
        <v>722.29653333333329</v>
      </c>
      <c r="Z12" s="67">
        <f>Y12+Y13</f>
        <v>11252.296533333334</v>
      </c>
      <c r="AA12" s="27">
        <f>Z12/$Z$238%</f>
        <v>1.3032070469565347</v>
      </c>
      <c r="AB12" s="133">
        <f>AA12</f>
        <v>1.3032070469565347</v>
      </c>
      <c r="AC12" s="134">
        <f>Y14</f>
        <v>322.5</v>
      </c>
      <c r="AD12" s="27">
        <f>AC12/$AC$238%</f>
        <v>5.1490006361876342</v>
      </c>
      <c r="AE12" s="51">
        <f t="shared" ref="AE12:AE70" si="2">AD12</f>
        <v>5.1490006361876342</v>
      </c>
      <c r="AF12" s="135"/>
      <c r="AG12" s="27">
        <f>AF12/$AF$238%</f>
        <v>0</v>
      </c>
      <c r="AH12" s="56">
        <f t="shared" ref="AH12:AH37" si="3">AG12</f>
        <v>0</v>
      </c>
      <c r="AI12" s="134"/>
      <c r="AJ12" s="27">
        <f>AI12/$AI$238%</f>
        <v>0</v>
      </c>
      <c r="AK12" s="51">
        <f>AJ12</f>
        <v>0</v>
      </c>
      <c r="AL12" s="134"/>
      <c r="AM12" s="27">
        <f>AL12/$AI$238%</f>
        <v>0</v>
      </c>
      <c r="AN12" s="51">
        <f>AM12</f>
        <v>0</v>
      </c>
      <c r="AO12" s="79">
        <f>AB12*$AA$7+AE12*$AD$7+AH12*$AG$7+AK12*$AJ$7+AN12*$AM$7</f>
        <v>1.5806530821138058</v>
      </c>
      <c r="AP12" s="136" t="s">
        <v>23</v>
      </c>
      <c r="AQ12" s="137"/>
    </row>
    <row r="13" spans="1:43" ht="11.25" customHeight="1" x14ac:dyDescent="0.25">
      <c r="A13" s="129"/>
      <c r="B13" s="130"/>
      <c r="C13" s="131"/>
      <c r="D13" s="32"/>
      <c r="E13" s="32"/>
      <c r="F13" s="129">
        <v>2</v>
      </c>
      <c r="G13" s="32">
        <v>9</v>
      </c>
      <c r="H13" s="32"/>
      <c r="I13" s="33">
        <v>1170</v>
      </c>
      <c r="J13" s="33"/>
      <c r="K13" s="33"/>
      <c r="L13" s="33"/>
      <c r="M13" s="33"/>
      <c r="N13" s="54">
        <f t="shared" ref="N13:N75" si="4">SUM(I13:M13)</f>
        <v>1170</v>
      </c>
      <c r="O13" s="132">
        <v>1</v>
      </c>
      <c r="P13" s="129">
        <v>1</v>
      </c>
      <c r="Q13" s="32"/>
      <c r="R13" s="32"/>
      <c r="S13" s="32"/>
      <c r="T13" s="32"/>
      <c r="U13" s="32">
        <f t="shared" si="0"/>
        <v>9</v>
      </c>
      <c r="V13" s="32">
        <f t="shared" si="1"/>
        <v>1170</v>
      </c>
      <c r="W13" s="32"/>
      <c r="X13" s="32"/>
      <c r="Y13" s="57">
        <f>Q13*R13+S13*T13+U13*V13</f>
        <v>10530</v>
      </c>
      <c r="Z13" s="67"/>
      <c r="AA13" s="27"/>
      <c r="AB13" s="133"/>
      <c r="AC13" s="134"/>
      <c r="AD13" s="27"/>
      <c r="AE13" s="51"/>
      <c r="AF13" s="135"/>
      <c r="AG13" s="27"/>
      <c r="AH13" s="56"/>
      <c r="AI13" s="48"/>
      <c r="AJ13" s="27">
        <f>AI13/$AI$238%</f>
        <v>0</v>
      </c>
      <c r="AK13" s="51">
        <f t="shared" ref="AK13:AK68" si="5">AJ13</f>
        <v>0</v>
      </c>
      <c r="AL13" s="48"/>
      <c r="AM13" s="27">
        <f>AL13/$AI$238%</f>
        <v>0</v>
      </c>
      <c r="AN13" s="51">
        <f t="shared" ref="AN13:AN48" si="6">AM13</f>
        <v>0</v>
      </c>
      <c r="AO13" s="79">
        <f t="shared" ref="AO13:AO75" si="7">AB13*$AA$7+AE13*$AD$7+AH13*$AG$7+AK13*$AJ$7+AN13*$AM$7</f>
        <v>0</v>
      </c>
      <c r="AP13" s="136"/>
      <c r="AQ13" s="137"/>
    </row>
    <row r="14" spans="1:43" ht="11.25" customHeight="1" x14ac:dyDescent="0.25">
      <c r="A14" s="129"/>
      <c r="B14" s="130"/>
      <c r="C14" s="131"/>
      <c r="D14" s="32">
        <v>1.5</v>
      </c>
      <c r="E14" s="32">
        <v>1.92</v>
      </c>
      <c r="F14" s="129"/>
      <c r="G14" s="32"/>
      <c r="H14" s="32"/>
      <c r="I14" s="33"/>
      <c r="J14" s="33">
        <v>215</v>
      </c>
      <c r="K14" s="33"/>
      <c r="L14" s="33"/>
      <c r="M14" s="33"/>
      <c r="N14" s="54">
        <f t="shared" si="4"/>
        <v>215</v>
      </c>
      <c r="O14" s="132">
        <v>1</v>
      </c>
      <c r="P14" s="129">
        <v>2</v>
      </c>
      <c r="Q14" s="32">
        <f>D14</f>
        <v>1.5</v>
      </c>
      <c r="R14" s="32">
        <f>IF((D14)&gt;0,N14,)</f>
        <v>215</v>
      </c>
      <c r="S14" s="32">
        <f>E14*0.5*2/3</f>
        <v>0.64</v>
      </c>
      <c r="T14" s="32"/>
      <c r="U14" s="32">
        <f t="shared" si="0"/>
        <v>0</v>
      </c>
      <c r="V14" s="32">
        <f t="shared" si="1"/>
        <v>0</v>
      </c>
      <c r="W14" s="32"/>
      <c r="X14" s="32"/>
      <c r="Y14" s="57">
        <f>Q14*R14+S14*T14+U14*V14</f>
        <v>322.5</v>
      </c>
      <c r="Z14" s="67"/>
      <c r="AA14" s="27">
        <f>Z14/$Z$238%</f>
        <v>0</v>
      </c>
      <c r="AB14" s="133">
        <f>AA14</f>
        <v>0</v>
      </c>
      <c r="AC14" s="134"/>
      <c r="AD14" s="27">
        <f>AC14/$AC$238%</f>
        <v>0</v>
      </c>
      <c r="AE14" s="51">
        <f t="shared" si="2"/>
        <v>0</v>
      </c>
      <c r="AF14" s="135"/>
      <c r="AG14" s="27">
        <f>AF14/$AF$238%</f>
        <v>0</v>
      </c>
      <c r="AH14" s="56">
        <f t="shared" si="3"/>
        <v>0</v>
      </c>
      <c r="AI14" s="48"/>
      <c r="AJ14" s="27">
        <f>AI14/$AI$238%</f>
        <v>0</v>
      </c>
      <c r="AK14" s="51">
        <f t="shared" si="5"/>
        <v>0</v>
      </c>
      <c r="AL14" s="48"/>
      <c r="AM14" s="27">
        <f>AL14/$AI$238%</f>
        <v>0</v>
      </c>
      <c r="AN14" s="51">
        <f t="shared" si="6"/>
        <v>0</v>
      </c>
      <c r="AO14" s="79">
        <f t="shared" si="7"/>
        <v>0</v>
      </c>
      <c r="AP14" s="136" t="s">
        <v>23</v>
      </c>
      <c r="AQ14" s="137"/>
    </row>
    <row r="15" spans="1:43" ht="5.0999999999999996" customHeight="1" x14ac:dyDescent="0.25">
      <c r="A15" s="142"/>
      <c r="B15" s="142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2"/>
      <c r="AI15" s="142"/>
      <c r="AJ15" s="142"/>
      <c r="AK15" s="142"/>
      <c r="AL15" s="142"/>
      <c r="AM15" s="142"/>
      <c r="AN15" s="142"/>
      <c r="AO15" s="142"/>
      <c r="AP15" s="142"/>
      <c r="AQ15" s="142"/>
    </row>
    <row r="16" spans="1:43" ht="11.25" customHeight="1" x14ac:dyDescent="0.25">
      <c r="A16" s="129">
        <v>2</v>
      </c>
      <c r="B16" s="130" t="s">
        <v>535</v>
      </c>
      <c r="C16" s="131">
        <v>87</v>
      </c>
      <c r="D16" s="33">
        <v>1.9816</v>
      </c>
      <c r="E16" s="33">
        <v>1.9508000000000001</v>
      </c>
      <c r="F16" s="138"/>
      <c r="G16" s="33"/>
      <c r="H16" s="33"/>
      <c r="I16" s="33">
        <v>1170</v>
      </c>
      <c r="J16" s="33"/>
      <c r="K16" s="33"/>
      <c r="L16" s="33"/>
      <c r="M16" s="33"/>
      <c r="N16" s="54">
        <f t="shared" si="4"/>
        <v>1170</v>
      </c>
      <c r="O16" s="132">
        <f>A16</f>
        <v>2</v>
      </c>
      <c r="P16" s="129">
        <v>1</v>
      </c>
      <c r="Q16" s="32">
        <f t="shared" ref="Q16:Q39" si="8">D16</f>
        <v>1.9816</v>
      </c>
      <c r="R16" s="32">
        <f t="shared" ref="R16:R53" si="9">IF((D16)&gt;0,N16,)</f>
        <v>1170</v>
      </c>
      <c r="S16" s="32">
        <f>E16*0.5*2/3</f>
        <v>0.65026666666666666</v>
      </c>
      <c r="T16" s="32">
        <f t="shared" ref="T16:T53" si="10">IF((E16)&gt;0,N16,)</f>
        <v>1170</v>
      </c>
      <c r="U16" s="32">
        <f t="shared" si="0"/>
        <v>0</v>
      </c>
      <c r="V16" s="32">
        <f t="shared" si="1"/>
        <v>0</v>
      </c>
      <c r="W16" s="32"/>
      <c r="X16" s="32"/>
      <c r="Y16" s="57">
        <f>Q16*R16+S16*T16+U16*V16</f>
        <v>3079.2840000000001</v>
      </c>
      <c r="Z16" s="67">
        <f>Y16+Y18</f>
        <v>3738.384</v>
      </c>
      <c r="AA16" s="27">
        <f>Z16/$Z$238%</f>
        <v>0.43296835971192899</v>
      </c>
      <c r="AB16" s="133">
        <f>AA16</f>
        <v>0.43296835971192899</v>
      </c>
      <c r="AC16" s="134">
        <f>Y17</f>
        <v>565.85133333333329</v>
      </c>
      <c r="AD16" s="27">
        <f>AC16/$AC$238%</f>
        <v>9.0343220940184619</v>
      </c>
      <c r="AE16" s="51">
        <f t="shared" si="2"/>
        <v>9.0343220940184619</v>
      </c>
      <c r="AF16" s="47"/>
      <c r="AG16" s="27">
        <f>AF16/$AF$238%</f>
        <v>0</v>
      </c>
      <c r="AH16" s="56">
        <f t="shared" si="3"/>
        <v>0</v>
      </c>
      <c r="AI16" s="48"/>
      <c r="AJ16" s="27">
        <f>AI16/$AI$238%</f>
        <v>0</v>
      </c>
      <c r="AK16" s="51">
        <f t="shared" si="5"/>
        <v>0</v>
      </c>
      <c r="AL16" s="48"/>
      <c r="AM16" s="27">
        <f>AL16/$AI$238%</f>
        <v>0</v>
      </c>
      <c r="AN16" s="51">
        <f t="shared" si="6"/>
        <v>0</v>
      </c>
      <c r="AO16" s="79">
        <f t="shared" si="7"/>
        <v>1.4708421808269827</v>
      </c>
      <c r="AP16" s="136" t="s">
        <v>23</v>
      </c>
      <c r="AQ16" s="137"/>
    </row>
    <row r="17" spans="1:43" ht="11.25" customHeight="1" x14ac:dyDescent="0.25">
      <c r="A17" s="129"/>
      <c r="B17" s="130"/>
      <c r="C17" s="131"/>
      <c r="D17" s="33">
        <v>1.9816</v>
      </c>
      <c r="E17" s="33">
        <v>1.9508000000000001</v>
      </c>
      <c r="F17" s="138"/>
      <c r="G17" s="33"/>
      <c r="H17" s="33"/>
      <c r="I17" s="33"/>
      <c r="J17" s="33">
        <v>215</v>
      </c>
      <c r="K17" s="33"/>
      <c r="L17" s="33"/>
      <c r="M17" s="33"/>
      <c r="N17" s="54">
        <f t="shared" si="4"/>
        <v>215</v>
      </c>
      <c r="O17" s="132">
        <v>2</v>
      </c>
      <c r="P17" s="129">
        <v>2</v>
      </c>
      <c r="Q17" s="32">
        <f t="shared" si="8"/>
        <v>1.9816</v>
      </c>
      <c r="R17" s="32">
        <f t="shared" si="9"/>
        <v>215</v>
      </c>
      <c r="S17" s="32">
        <f>E17*0.5*2/3</f>
        <v>0.65026666666666666</v>
      </c>
      <c r="T17" s="32">
        <f t="shared" si="10"/>
        <v>215</v>
      </c>
      <c r="U17" s="32">
        <f t="shared" si="0"/>
        <v>0</v>
      </c>
      <c r="V17" s="32">
        <f t="shared" si="1"/>
        <v>0</v>
      </c>
      <c r="W17" s="32"/>
      <c r="X17" s="32"/>
      <c r="Y17" s="57">
        <f>Q17*R17+S17*T17+U17*V17</f>
        <v>565.85133333333329</v>
      </c>
      <c r="Z17" s="67"/>
      <c r="AA17" s="27">
        <f>Z17/$Z$238%</f>
        <v>0</v>
      </c>
      <c r="AB17" s="133">
        <f>AA17</f>
        <v>0</v>
      </c>
      <c r="AC17" s="134"/>
      <c r="AD17" s="27">
        <f>AC17/$AC$238%</f>
        <v>0</v>
      </c>
      <c r="AE17" s="51">
        <f t="shared" si="2"/>
        <v>0</v>
      </c>
      <c r="AF17" s="47"/>
      <c r="AG17" s="27">
        <f>AF17/$AF$238%</f>
        <v>0</v>
      </c>
      <c r="AH17" s="56">
        <f t="shared" si="3"/>
        <v>0</v>
      </c>
      <c r="AI17" s="48"/>
      <c r="AJ17" s="27">
        <f>AI17/$AI$238%</f>
        <v>0</v>
      </c>
      <c r="AK17" s="51">
        <f t="shared" si="5"/>
        <v>0</v>
      </c>
      <c r="AL17" s="48"/>
      <c r="AM17" s="27">
        <f>AL17/$AI$238%</f>
        <v>0</v>
      </c>
      <c r="AN17" s="51">
        <f t="shared" si="6"/>
        <v>0</v>
      </c>
      <c r="AO17" s="79">
        <f t="shared" si="7"/>
        <v>0</v>
      </c>
      <c r="AP17" s="136" t="s">
        <v>23</v>
      </c>
      <c r="AQ17" s="137"/>
    </row>
    <row r="18" spans="1:43" ht="11.1" customHeight="1" x14ac:dyDescent="0.25">
      <c r="A18" s="129"/>
      <c r="B18" s="130"/>
      <c r="C18" s="131">
        <v>325</v>
      </c>
      <c r="D18" s="33"/>
      <c r="E18" s="33">
        <v>1.69</v>
      </c>
      <c r="F18" s="138"/>
      <c r="G18" s="33"/>
      <c r="H18" s="33"/>
      <c r="I18" s="33">
        <v>1170</v>
      </c>
      <c r="J18" s="33"/>
      <c r="K18" s="33"/>
      <c r="L18" s="33"/>
      <c r="M18" s="33"/>
      <c r="N18" s="54">
        <f t="shared" si="4"/>
        <v>1170</v>
      </c>
      <c r="O18" s="132">
        <v>2</v>
      </c>
      <c r="P18" s="129">
        <v>1</v>
      </c>
      <c r="Q18" s="32">
        <f t="shared" si="8"/>
        <v>0</v>
      </c>
      <c r="R18" s="32">
        <f t="shared" si="9"/>
        <v>0</v>
      </c>
      <c r="S18" s="32">
        <f>E18*0.5*2/3</f>
        <v>0.56333333333333335</v>
      </c>
      <c r="T18" s="32">
        <f t="shared" si="10"/>
        <v>1170</v>
      </c>
      <c r="U18" s="32">
        <f t="shared" si="0"/>
        <v>0</v>
      </c>
      <c r="V18" s="32">
        <f t="shared" si="1"/>
        <v>0</v>
      </c>
      <c r="W18" s="32"/>
      <c r="X18" s="32"/>
      <c r="Y18" s="57">
        <f>Q18*R18+S18*T18+U18*V18</f>
        <v>659.1</v>
      </c>
      <c r="Z18" s="67"/>
      <c r="AA18" s="27">
        <f>Z18/$Z$238%</f>
        <v>0</v>
      </c>
      <c r="AB18" s="133">
        <f>AA18</f>
        <v>0</v>
      </c>
      <c r="AC18" s="134"/>
      <c r="AD18" s="27">
        <f>AC18/$AC$238%</f>
        <v>0</v>
      </c>
      <c r="AE18" s="51">
        <f t="shared" si="2"/>
        <v>0</v>
      </c>
      <c r="AF18" s="139"/>
      <c r="AG18" s="27">
        <f>AF18/$AF$238%</f>
        <v>0</v>
      </c>
      <c r="AH18" s="56">
        <f t="shared" si="3"/>
        <v>0</v>
      </c>
      <c r="AI18" s="48"/>
      <c r="AJ18" s="27">
        <f>AI18/$AI$238%</f>
        <v>0</v>
      </c>
      <c r="AK18" s="51">
        <f t="shared" si="5"/>
        <v>0</v>
      </c>
      <c r="AL18" s="48"/>
      <c r="AM18" s="27">
        <f>AL18/$AI$238%</f>
        <v>0</v>
      </c>
      <c r="AN18" s="51">
        <f t="shared" si="6"/>
        <v>0</v>
      </c>
      <c r="AO18" s="79">
        <f t="shared" si="7"/>
        <v>0</v>
      </c>
      <c r="AP18" s="136" t="s">
        <v>523</v>
      </c>
      <c r="AQ18" s="137"/>
    </row>
    <row r="19" spans="1:43" ht="5.0999999999999996" customHeight="1" x14ac:dyDescent="0.25">
      <c r="A19" s="142"/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</row>
    <row r="20" spans="1:43" ht="11.1" customHeight="1" x14ac:dyDescent="0.25">
      <c r="A20" s="129">
        <v>3</v>
      </c>
      <c r="B20" s="130" t="s">
        <v>43</v>
      </c>
      <c r="C20" s="131">
        <v>220</v>
      </c>
      <c r="D20" s="33"/>
      <c r="E20" s="33"/>
      <c r="F20" s="138"/>
      <c r="G20" s="33"/>
      <c r="H20" s="33"/>
      <c r="I20" s="33"/>
      <c r="J20" s="33"/>
      <c r="K20" s="33"/>
      <c r="L20" s="33"/>
      <c r="M20" s="33"/>
      <c r="N20" s="54">
        <f t="shared" si="4"/>
        <v>0</v>
      </c>
      <c r="O20" s="132">
        <v>3</v>
      </c>
      <c r="P20" s="129"/>
      <c r="Q20" s="32">
        <f t="shared" si="8"/>
        <v>0</v>
      </c>
      <c r="R20" s="32">
        <f t="shared" si="9"/>
        <v>0</v>
      </c>
      <c r="S20" s="32"/>
      <c r="T20" s="32">
        <f t="shared" si="10"/>
        <v>0</v>
      </c>
      <c r="U20" s="32">
        <f t="shared" si="0"/>
        <v>0</v>
      </c>
      <c r="V20" s="32">
        <f t="shared" si="1"/>
        <v>0</v>
      </c>
      <c r="W20" s="32"/>
      <c r="X20" s="32"/>
      <c r="Y20" s="57"/>
      <c r="Z20" s="67"/>
      <c r="AA20" s="27"/>
      <c r="AB20" s="56"/>
      <c r="AC20" s="67"/>
      <c r="AD20" s="27">
        <f>AC20/$AC$238%</f>
        <v>0</v>
      </c>
      <c r="AE20" s="51">
        <f t="shared" si="2"/>
        <v>0</v>
      </c>
      <c r="AF20" s="139"/>
      <c r="AG20" s="27">
        <f>AF20/$AF$238%</f>
        <v>0</v>
      </c>
      <c r="AH20" s="56">
        <f t="shared" si="3"/>
        <v>0</v>
      </c>
      <c r="AI20" s="48"/>
      <c r="AJ20" s="27">
        <f>AI20/$AI$238%</f>
        <v>0</v>
      </c>
      <c r="AK20" s="51">
        <f t="shared" si="5"/>
        <v>0</v>
      </c>
      <c r="AL20" s="48"/>
      <c r="AM20" s="27">
        <f>AL20/$AI$238%</f>
        <v>0</v>
      </c>
      <c r="AN20" s="51">
        <f t="shared" si="6"/>
        <v>0</v>
      </c>
      <c r="AO20" s="79">
        <f t="shared" si="7"/>
        <v>0</v>
      </c>
      <c r="AP20" s="136" t="s">
        <v>44</v>
      </c>
      <c r="AQ20" s="137"/>
    </row>
    <row r="21" spans="1:43" ht="11.1" customHeight="1" x14ac:dyDescent="0.25">
      <c r="A21" s="129"/>
      <c r="B21" s="130"/>
      <c r="C21" s="131">
        <v>268</v>
      </c>
      <c r="D21" s="33"/>
      <c r="E21" s="33">
        <v>10.676399999999999</v>
      </c>
      <c r="F21" s="138"/>
      <c r="G21" s="33"/>
      <c r="H21" s="33"/>
      <c r="I21" s="33">
        <v>1170</v>
      </c>
      <c r="J21" s="33"/>
      <c r="K21" s="33"/>
      <c r="L21" s="33"/>
      <c r="M21" s="33"/>
      <c r="N21" s="54">
        <f t="shared" si="4"/>
        <v>1170</v>
      </c>
      <c r="O21" s="132">
        <v>3</v>
      </c>
      <c r="P21" s="129">
        <v>1</v>
      </c>
      <c r="Q21" s="32">
        <f t="shared" si="8"/>
        <v>0</v>
      </c>
      <c r="R21" s="32">
        <f t="shared" si="9"/>
        <v>0</v>
      </c>
      <c r="S21" s="32">
        <f>E21*0.5</f>
        <v>5.3381999999999996</v>
      </c>
      <c r="T21" s="32">
        <f t="shared" si="10"/>
        <v>1170</v>
      </c>
      <c r="U21" s="32">
        <f t="shared" si="0"/>
        <v>0</v>
      </c>
      <c r="V21" s="32">
        <f t="shared" si="1"/>
        <v>0</v>
      </c>
      <c r="W21" s="32"/>
      <c r="X21" s="32"/>
      <c r="Y21" s="57">
        <f t="shared" ref="Y21:Y29" si="11">Q21*R21+S21*T21+U21*V21</f>
        <v>6245.6939999999995</v>
      </c>
      <c r="Z21" s="67">
        <f>Y21+Y22</f>
        <v>6266.3444999999992</v>
      </c>
      <c r="AA21" s="27">
        <f>Z21/$Z$238%</f>
        <v>0.72574912035651429</v>
      </c>
      <c r="AB21" s="56">
        <f>AA21</f>
        <v>0.72574912035651429</v>
      </c>
      <c r="AC21" s="67"/>
      <c r="AD21" s="27">
        <f>AC21/$AC$238%</f>
        <v>0</v>
      </c>
      <c r="AE21" s="51">
        <f t="shared" si="2"/>
        <v>0</v>
      </c>
      <c r="AF21" s="47"/>
      <c r="AG21" s="27">
        <f>AF21/$AF$238%</f>
        <v>0</v>
      </c>
      <c r="AH21" s="56">
        <f t="shared" si="3"/>
        <v>0</v>
      </c>
      <c r="AI21" s="48"/>
      <c r="AJ21" s="27">
        <f>AI21/$AI$238%</f>
        <v>0</v>
      </c>
      <c r="AK21" s="51">
        <f t="shared" si="5"/>
        <v>0</v>
      </c>
      <c r="AL21" s="48"/>
      <c r="AM21" s="27">
        <f>AL21/$AI$238%</f>
        <v>0</v>
      </c>
      <c r="AN21" s="51">
        <f t="shared" si="6"/>
        <v>0</v>
      </c>
      <c r="AO21" s="79">
        <f t="shared" si="7"/>
        <v>0.50998586835863158</v>
      </c>
      <c r="AP21" s="136"/>
      <c r="AQ21" s="137"/>
    </row>
    <row r="22" spans="1:43" ht="11.1" customHeight="1" x14ac:dyDescent="0.25">
      <c r="A22" s="129"/>
      <c r="B22" s="130"/>
      <c r="C22" s="131">
        <v>270</v>
      </c>
      <c r="D22" s="33"/>
      <c r="E22" s="33">
        <v>3.5299999999999998E-2</v>
      </c>
      <c r="F22" s="138"/>
      <c r="G22" s="33"/>
      <c r="H22" s="33"/>
      <c r="I22" s="33">
        <v>1170</v>
      </c>
      <c r="J22" s="33"/>
      <c r="K22" s="33"/>
      <c r="L22" s="33"/>
      <c r="M22" s="33"/>
      <c r="N22" s="54">
        <f t="shared" si="4"/>
        <v>1170</v>
      </c>
      <c r="O22" s="132">
        <v>3</v>
      </c>
      <c r="P22" s="129">
        <v>1</v>
      </c>
      <c r="Q22" s="32">
        <f t="shared" si="8"/>
        <v>0</v>
      </c>
      <c r="R22" s="32">
        <f t="shared" si="9"/>
        <v>0</v>
      </c>
      <c r="S22" s="32">
        <f>E22*0.5</f>
        <v>1.7649999999999999E-2</v>
      </c>
      <c r="T22" s="32">
        <f t="shared" si="10"/>
        <v>1170</v>
      </c>
      <c r="U22" s="32">
        <f t="shared" si="0"/>
        <v>0</v>
      </c>
      <c r="V22" s="32">
        <f t="shared" si="1"/>
        <v>0</v>
      </c>
      <c r="W22" s="32"/>
      <c r="X22" s="32"/>
      <c r="Y22" s="57">
        <f t="shared" si="11"/>
        <v>20.650499999999997</v>
      </c>
      <c r="Z22" s="67"/>
      <c r="AA22" s="27"/>
      <c r="AB22" s="56"/>
      <c r="AC22" s="67"/>
      <c r="AD22" s="27">
        <f>AC22/$AC$238%</f>
        <v>0</v>
      </c>
      <c r="AE22" s="51">
        <f t="shared" si="2"/>
        <v>0</v>
      </c>
      <c r="AF22" s="47"/>
      <c r="AG22" s="27">
        <f>AF22/$AF$238%</f>
        <v>0</v>
      </c>
      <c r="AH22" s="56">
        <f t="shared" si="3"/>
        <v>0</v>
      </c>
      <c r="AI22" s="48"/>
      <c r="AJ22" s="27">
        <f>AI22/$AI$238%</f>
        <v>0</v>
      </c>
      <c r="AK22" s="51">
        <f t="shared" si="5"/>
        <v>0</v>
      </c>
      <c r="AL22" s="48"/>
      <c r="AM22" s="27">
        <f>AL22/$AI$238%</f>
        <v>0</v>
      </c>
      <c r="AN22" s="51">
        <f t="shared" si="6"/>
        <v>0</v>
      </c>
      <c r="AO22" s="79">
        <f t="shared" si="7"/>
        <v>0</v>
      </c>
      <c r="AP22" s="136"/>
      <c r="AQ22" s="137"/>
    </row>
    <row r="23" spans="1:43" ht="5.0999999999999996" customHeight="1" x14ac:dyDescent="0.25">
      <c r="A23" s="142"/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2"/>
      <c r="AM23" s="142"/>
      <c r="AN23" s="142"/>
      <c r="AO23" s="142"/>
      <c r="AP23" s="142"/>
      <c r="AQ23" s="142"/>
    </row>
    <row r="24" spans="1:43" ht="11.1" customHeight="1" x14ac:dyDescent="0.25">
      <c r="A24" s="129">
        <v>4</v>
      </c>
      <c r="B24" s="130" t="s">
        <v>505</v>
      </c>
      <c r="C24" s="131">
        <v>190</v>
      </c>
      <c r="D24" s="33"/>
      <c r="E24" s="33"/>
      <c r="F24" s="138">
        <v>1</v>
      </c>
      <c r="G24" s="33">
        <v>5</v>
      </c>
      <c r="H24" s="33"/>
      <c r="I24" s="33">
        <v>1170</v>
      </c>
      <c r="J24" s="33"/>
      <c r="K24" s="33"/>
      <c r="L24" s="33"/>
      <c r="M24" s="33"/>
      <c r="N24" s="54">
        <f t="shared" si="4"/>
        <v>1170</v>
      </c>
      <c r="O24" s="132">
        <f>A24</f>
        <v>4</v>
      </c>
      <c r="P24" s="129">
        <v>1</v>
      </c>
      <c r="Q24" s="32">
        <f t="shared" si="8"/>
        <v>0</v>
      </c>
      <c r="R24" s="32">
        <f t="shared" si="9"/>
        <v>0</v>
      </c>
      <c r="S24" s="32">
        <f>E24*0.5*3/3</f>
        <v>0</v>
      </c>
      <c r="T24" s="32">
        <f t="shared" si="10"/>
        <v>0</v>
      </c>
      <c r="U24" s="32">
        <f t="shared" si="0"/>
        <v>5</v>
      </c>
      <c r="V24" s="32">
        <f t="shared" si="1"/>
        <v>1170</v>
      </c>
      <c r="W24" s="32"/>
      <c r="X24" s="32"/>
      <c r="Y24" s="57">
        <f t="shared" si="11"/>
        <v>5850</v>
      </c>
      <c r="Z24" s="67">
        <f t="shared" ref="Z24:Z159" si="12">Y24</f>
        <v>5850</v>
      </c>
      <c r="AA24" s="27">
        <f>Z24/$Z$238%</f>
        <v>0.67752935608401499</v>
      </c>
      <c r="AB24" s="56">
        <f>AA24</f>
        <v>0.67752935608401499</v>
      </c>
      <c r="AC24" s="67"/>
      <c r="AD24" s="27">
        <f>AC24/$AC$238%</f>
        <v>0</v>
      </c>
      <c r="AE24" s="51">
        <f t="shared" si="2"/>
        <v>0</v>
      </c>
      <c r="AF24" s="139"/>
      <c r="AG24" s="27">
        <f>AF24/$AF$238%</f>
        <v>0</v>
      </c>
      <c r="AH24" s="56">
        <f t="shared" si="3"/>
        <v>0</v>
      </c>
      <c r="AI24" s="48"/>
      <c r="AJ24" s="27">
        <f>AI24/$AI$238%</f>
        <v>0</v>
      </c>
      <c r="AK24" s="51">
        <f t="shared" si="5"/>
        <v>0</v>
      </c>
      <c r="AL24" s="48"/>
      <c r="AM24" s="27">
        <f>AL24/$AI$238%</f>
        <v>0</v>
      </c>
      <c r="AN24" s="51">
        <f t="shared" si="6"/>
        <v>0</v>
      </c>
      <c r="AO24" s="79">
        <f t="shared" si="7"/>
        <v>0.47610170968065912</v>
      </c>
      <c r="AP24" s="136"/>
      <c r="AQ24" s="137"/>
    </row>
    <row r="25" spans="1:43" ht="5.0999999999999996" customHeight="1" x14ac:dyDescent="0.25">
      <c r="A25" s="142"/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2"/>
      <c r="AM25" s="142"/>
      <c r="AN25" s="142"/>
      <c r="AO25" s="142"/>
      <c r="AP25" s="142"/>
      <c r="AQ25" s="142"/>
    </row>
    <row r="26" spans="1:43" ht="11.1" customHeight="1" x14ac:dyDescent="0.25">
      <c r="A26" s="129">
        <v>5</v>
      </c>
      <c r="B26" s="130" t="s">
        <v>75</v>
      </c>
      <c r="C26" s="131">
        <v>191</v>
      </c>
      <c r="D26" s="33">
        <v>0.87829999999999997</v>
      </c>
      <c r="E26" s="33"/>
      <c r="F26" s="138">
        <v>1</v>
      </c>
      <c r="G26" s="33">
        <v>5</v>
      </c>
      <c r="H26" s="33"/>
      <c r="I26" s="33">
        <v>1170</v>
      </c>
      <c r="J26" s="33"/>
      <c r="K26" s="33"/>
      <c r="L26" s="33"/>
      <c r="M26" s="33"/>
      <c r="N26" s="54">
        <f t="shared" si="4"/>
        <v>1170</v>
      </c>
      <c r="O26" s="132">
        <f>A26</f>
        <v>5</v>
      </c>
      <c r="P26" s="129">
        <v>1</v>
      </c>
      <c r="Q26" s="32">
        <f t="shared" si="8"/>
        <v>0.87829999999999997</v>
      </c>
      <c r="R26" s="32">
        <f t="shared" si="9"/>
        <v>1170</v>
      </c>
      <c r="S26" s="32">
        <f>E26*0.5*3/3</f>
        <v>0</v>
      </c>
      <c r="T26" s="32">
        <f t="shared" si="10"/>
        <v>0</v>
      </c>
      <c r="U26" s="32">
        <f t="shared" si="0"/>
        <v>5</v>
      </c>
      <c r="V26" s="32">
        <f t="shared" si="1"/>
        <v>1170</v>
      </c>
      <c r="W26" s="32"/>
      <c r="X26" s="32"/>
      <c r="Y26" s="57">
        <f t="shared" si="11"/>
        <v>6877.6109999999999</v>
      </c>
      <c r="Z26" s="67">
        <f>Y26+Y27</f>
        <v>7609.7970000000005</v>
      </c>
      <c r="AA26" s="27">
        <f>Z26/$Z$238%</f>
        <v>0.88134373698120849</v>
      </c>
      <c r="AB26" s="56">
        <f>AA26</f>
        <v>0.88134373698120849</v>
      </c>
      <c r="AC26" s="67"/>
      <c r="AD26" s="27">
        <f>AC26/$AC$238%</f>
        <v>0</v>
      </c>
      <c r="AE26" s="51">
        <f t="shared" si="2"/>
        <v>0</v>
      </c>
      <c r="AF26" s="47"/>
      <c r="AG26" s="27">
        <f>AF26/$AF$238%</f>
        <v>0</v>
      </c>
      <c r="AH26" s="56">
        <f t="shared" si="3"/>
        <v>0</v>
      </c>
      <c r="AI26" s="48"/>
      <c r="AJ26" s="27">
        <f>AI26/$AI$238%</f>
        <v>0</v>
      </c>
      <c r="AK26" s="51">
        <f t="shared" si="5"/>
        <v>0</v>
      </c>
      <c r="AL26" s="48"/>
      <c r="AM26" s="27">
        <f>AL26/$AI$238%</f>
        <v>0</v>
      </c>
      <c r="AN26" s="51">
        <f t="shared" si="6"/>
        <v>0</v>
      </c>
      <c r="AO26" s="79">
        <f t="shared" si="7"/>
        <v>0.61932262598679511</v>
      </c>
      <c r="AP26" s="136"/>
      <c r="AQ26" s="137"/>
    </row>
    <row r="27" spans="1:43" ht="11.1" customHeight="1" x14ac:dyDescent="0.25">
      <c r="A27" s="129"/>
      <c r="B27" s="130"/>
      <c r="C27" s="131">
        <v>192</v>
      </c>
      <c r="D27" s="33">
        <v>0.25380000000000003</v>
      </c>
      <c r="E27" s="33">
        <v>1.1160000000000001</v>
      </c>
      <c r="F27" s="138"/>
      <c r="G27" s="33"/>
      <c r="H27" s="33"/>
      <c r="I27" s="33">
        <v>1170</v>
      </c>
      <c r="J27" s="33"/>
      <c r="K27" s="33"/>
      <c r="L27" s="33"/>
      <c r="M27" s="33"/>
      <c r="N27" s="54">
        <f t="shared" si="4"/>
        <v>1170</v>
      </c>
      <c r="O27" s="132">
        <v>5</v>
      </c>
      <c r="P27" s="129">
        <v>1</v>
      </c>
      <c r="Q27" s="32">
        <f t="shared" si="8"/>
        <v>0.25380000000000003</v>
      </c>
      <c r="R27" s="32">
        <f t="shared" si="9"/>
        <v>1170</v>
      </c>
      <c r="S27" s="32">
        <f>E27*0.5*2/3</f>
        <v>0.37200000000000005</v>
      </c>
      <c r="T27" s="32">
        <f t="shared" si="10"/>
        <v>1170</v>
      </c>
      <c r="U27" s="32">
        <f t="shared" si="0"/>
        <v>0</v>
      </c>
      <c r="V27" s="32">
        <f t="shared" si="1"/>
        <v>0</v>
      </c>
      <c r="W27" s="32">
        <f>H27*10</f>
        <v>0</v>
      </c>
      <c r="X27" s="32"/>
      <c r="Y27" s="57">
        <f>Q27*R27+S27*T27+U27*V27+W27*X27</f>
        <v>732.18600000000015</v>
      </c>
      <c r="Z27" s="67"/>
      <c r="AA27" s="27">
        <f>Z27/$Z$238%</f>
        <v>0</v>
      </c>
      <c r="AB27" s="56">
        <f>AA27</f>
        <v>0</v>
      </c>
      <c r="AC27" s="67"/>
      <c r="AD27" s="27">
        <f>AC27/$AC$238%</f>
        <v>0</v>
      </c>
      <c r="AE27" s="51">
        <f t="shared" si="2"/>
        <v>0</v>
      </c>
      <c r="AF27" s="47"/>
      <c r="AG27" s="27">
        <f>AF27/$AF$238%</f>
        <v>0</v>
      </c>
      <c r="AH27" s="56">
        <f t="shared" si="3"/>
        <v>0</v>
      </c>
      <c r="AI27" s="48"/>
      <c r="AJ27" s="27">
        <f>AI27/$AI$238%</f>
        <v>0</v>
      </c>
      <c r="AK27" s="51">
        <f t="shared" si="5"/>
        <v>0</v>
      </c>
      <c r="AL27" s="48"/>
      <c r="AM27" s="27">
        <f>AL27/$AI$238%</f>
        <v>0</v>
      </c>
      <c r="AN27" s="51">
        <f t="shared" si="6"/>
        <v>0</v>
      </c>
      <c r="AO27" s="79">
        <f t="shared" si="7"/>
        <v>0</v>
      </c>
      <c r="AP27" s="136" t="s">
        <v>23</v>
      </c>
      <c r="AQ27" s="137"/>
    </row>
    <row r="28" spans="1:43" ht="5.0999999999999996" customHeight="1" x14ac:dyDescent="0.25">
      <c r="A28" s="142"/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2"/>
      <c r="AM28" s="142"/>
      <c r="AN28" s="142"/>
      <c r="AO28" s="142"/>
      <c r="AP28" s="142"/>
      <c r="AQ28" s="142"/>
    </row>
    <row r="29" spans="1:43" ht="11.1" customHeight="1" x14ac:dyDescent="0.25">
      <c r="A29" s="129">
        <v>6</v>
      </c>
      <c r="B29" s="130" t="s">
        <v>506</v>
      </c>
      <c r="C29" s="131">
        <v>194</v>
      </c>
      <c r="D29" s="33">
        <v>1.2693000000000001</v>
      </c>
      <c r="E29" s="33"/>
      <c r="F29" s="138">
        <v>1</v>
      </c>
      <c r="G29" s="33">
        <v>5</v>
      </c>
      <c r="H29" s="33"/>
      <c r="I29" s="33">
        <v>1170</v>
      </c>
      <c r="J29" s="33"/>
      <c r="K29" s="33"/>
      <c r="L29" s="33"/>
      <c r="M29" s="33"/>
      <c r="N29" s="54">
        <f t="shared" si="4"/>
        <v>1170</v>
      </c>
      <c r="O29" s="132">
        <f>A29</f>
        <v>6</v>
      </c>
      <c r="P29" s="129">
        <v>1</v>
      </c>
      <c r="Q29" s="32">
        <f t="shared" si="8"/>
        <v>1.2693000000000001</v>
      </c>
      <c r="R29" s="32">
        <f t="shared" si="9"/>
        <v>1170</v>
      </c>
      <c r="S29" s="32">
        <f>E29*0.5*2/3</f>
        <v>0</v>
      </c>
      <c r="T29" s="32">
        <f t="shared" si="10"/>
        <v>0</v>
      </c>
      <c r="U29" s="32">
        <f t="shared" si="0"/>
        <v>5</v>
      </c>
      <c r="V29" s="32">
        <f t="shared" si="1"/>
        <v>1170</v>
      </c>
      <c r="W29" s="32"/>
      <c r="X29" s="32"/>
      <c r="Y29" s="57">
        <f t="shared" si="11"/>
        <v>7335.0810000000001</v>
      </c>
      <c r="Z29" s="67">
        <f t="shared" si="12"/>
        <v>7335.0810000000001</v>
      </c>
      <c r="AA29" s="27">
        <f>Z29/$Z$238%</f>
        <v>0.8495269584195031</v>
      </c>
      <c r="AB29" s="56">
        <f>AA29</f>
        <v>0.8495269584195031</v>
      </c>
      <c r="AC29" s="67"/>
      <c r="AD29" s="27">
        <f>AC29/$AC$238%</f>
        <v>0</v>
      </c>
      <c r="AE29" s="51">
        <f t="shared" si="2"/>
        <v>0</v>
      </c>
      <c r="AF29" s="139"/>
      <c r="AG29" s="27">
        <f>AF29/$AF$238%</f>
        <v>0</v>
      </c>
      <c r="AH29" s="56">
        <f t="shared" si="3"/>
        <v>0</v>
      </c>
      <c r="AI29" s="48"/>
      <c r="AJ29" s="27">
        <f>AI29/$AI$238%</f>
        <v>0</v>
      </c>
      <c r="AK29" s="51">
        <f t="shared" si="5"/>
        <v>0</v>
      </c>
      <c r="AL29" s="48"/>
      <c r="AM29" s="27">
        <f>AL29/$AI$238%</f>
        <v>0</v>
      </c>
      <c r="AN29" s="51">
        <f t="shared" si="6"/>
        <v>0</v>
      </c>
      <c r="AO29" s="79">
        <f t="shared" si="7"/>
        <v>0.59696488970019135</v>
      </c>
      <c r="AP29" s="136"/>
      <c r="AQ29" s="137"/>
    </row>
    <row r="30" spans="1:43" ht="5.0999999999999996" customHeight="1" x14ac:dyDescent="0.25">
      <c r="A30" s="142"/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</row>
    <row r="31" spans="1:43" ht="11.25" customHeight="1" x14ac:dyDescent="0.25">
      <c r="A31" s="129">
        <v>7</v>
      </c>
      <c r="B31" s="130" t="s">
        <v>507</v>
      </c>
      <c r="C31" s="131">
        <v>195</v>
      </c>
      <c r="D31" s="33"/>
      <c r="E31" s="33"/>
      <c r="F31" s="138">
        <v>2</v>
      </c>
      <c r="G31" s="33">
        <v>9</v>
      </c>
      <c r="H31" s="140">
        <v>1</v>
      </c>
      <c r="I31" s="33">
        <v>1170</v>
      </c>
      <c r="J31" s="33"/>
      <c r="K31" s="33"/>
      <c r="L31" s="33"/>
      <c r="M31" s="33"/>
      <c r="N31" s="54">
        <f t="shared" si="4"/>
        <v>1170</v>
      </c>
      <c r="O31" s="132">
        <f>A31</f>
        <v>7</v>
      </c>
      <c r="P31" s="129">
        <v>1</v>
      </c>
      <c r="Q31" s="32">
        <f t="shared" si="8"/>
        <v>0</v>
      </c>
      <c r="R31" s="32">
        <f t="shared" si="9"/>
        <v>0</v>
      </c>
      <c r="S31" s="32">
        <f>E31*0.5*2/3</f>
        <v>0</v>
      </c>
      <c r="T31" s="32">
        <f t="shared" si="10"/>
        <v>0</v>
      </c>
      <c r="U31" s="32">
        <f t="shared" si="0"/>
        <v>9</v>
      </c>
      <c r="V31" s="32">
        <f t="shared" si="1"/>
        <v>1170</v>
      </c>
      <c r="W31" s="32">
        <f>H31*10*0.5</f>
        <v>5</v>
      </c>
      <c r="X31" s="32">
        <f>N31</f>
        <v>1170</v>
      </c>
      <c r="Y31" s="57">
        <f>Q31*R31+S31*T31+U31*V31+W31*X31</f>
        <v>16380</v>
      </c>
      <c r="Z31" s="67">
        <f t="shared" si="12"/>
        <v>16380</v>
      </c>
      <c r="AA31" s="27">
        <f>Z31/$Z$238%</f>
        <v>1.8970821970352421</v>
      </c>
      <c r="AB31" s="56">
        <f>AA31</f>
        <v>1.8970821970352421</v>
      </c>
      <c r="AC31" s="67"/>
      <c r="AD31" s="27">
        <f>AC31/$AC$238%</f>
        <v>0</v>
      </c>
      <c r="AE31" s="51">
        <f t="shared" si="2"/>
        <v>0</v>
      </c>
      <c r="AF31" s="47"/>
      <c r="AG31" s="27">
        <f>AF31/$AF$238%</f>
        <v>0</v>
      </c>
      <c r="AH31" s="56">
        <f t="shared" si="3"/>
        <v>0</v>
      </c>
      <c r="AI31" s="48"/>
      <c r="AJ31" s="27">
        <f>AI31/$AI$238%</f>
        <v>0</v>
      </c>
      <c r="AK31" s="51">
        <f t="shared" si="5"/>
        <v>0</v>
      </c>
      <c r="AL31" s="48"/>
      <c r="AM31" s="27">
        <f>AL31/$AI$238%</f>
        <v>0</v>
      </c>
      <c r="AN31" s="51">
        <f t="shared" si="6"/>
        <v>0</v>
      </c>
      <c r="AO31" s="79">
        <f t="shared" si="7"/>
        <v>1.3330847871058455</v>
      </c>
      <c r="AP31" s="136" t="s">
        <v>48</v>
      </c>
      <c r="AQ31" s="137"/>
    </row>
    <row r="32" spans="1:43" ht="5.0999999999999996" customHeight="1" x14ac:dyDescent="0.25">
      <c r="A32" s="142"/>
      <c r="B32" s="142"/>
      <c r="C32" s="142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2"/>
      <c r="AM32" s="142"/>
      <c r="AN32" s="142"/>
      <c r="AO32" s="142"/>
      <c r="AP32" s="142"/>
      <c r="AQ32" s="142"/>
    </row>
    <row r="33" spans="1:43" ht="11.1" customHeight="1" x14ac:dyDescent="0.25">
      <c r="A33" s="129">
        <v>8</v>
      </c>
      <c r="B33" s="130" t="s">
        <v>67</v>
      </c>
      <c r="C33" s="131">
        <v>196</v>
      </c>
      <c r="D33" s="33"/>
      <c r="E33" s="33"/>
      <c r="F33" s="138">
        <v>1</v>
      </c>
      <c r="G33" s="33">
        <v>5</v>
      </c>
      <c r="H33" s="33"/>
      <c r="I33" s="33">
        <v>1170</v>
      </c>
      <c r="J33" s="33"/>
      <c r="K33" s="33"/>
      <c r="L33" s="33"/>
      <c r="M33" s="33"/>
      <c r="N33" s="54">
        <f t="shared" si="4"/>
        <v>1170</v>
      </c>
      <c r="O33" s="132">
        <f>A33</f>
        <v>8</v>
      </c>
      <c r="P33" s="129">
        <v>1</v>
      </c>
      <c r="Q33" s="32">
        <f t="shared" si="8"/>
        <v>0</v>
      </c>
      <c r="R33" s="32">
        <f t="shared" si="9"/>
        <v>0</v>
      </c>
      <c r="S33" s="32">
        <f>E33*0.5*2/3</f>
        <v>0</v>
      </c>
      <c r="T33" s="32">
        <f t="shared" si="10"/>
        <v>0</v>
      </c>
      <c r="U33" s="32">
        <f t="shared" si="0"/>
        <v>5</v>
      </c>
      <c r="V33" s="32">
        <f t="shared" si="1"/>
        <v>1170</v>
      </c>
      <c r="W33" s="32">
        <f t="shared" ref="W33:W94" si="13">H33*10</f>
        <v>0</v>
      </c>
      <c r="X33" s="32"/>
      <c r="Y33" s="57">
        <f t="shared" ref="Y33:Y94" si="14">Q33*R33+S33*T33+U33*V33+W33*X33</f>
        <v>5850</v>
      </c>
      <c r="Z33" s="67">
        <f t="shared" si="12"/>
        <v>5850</v>
      </c>
      <c r="AA33" s="27">
        <f>Z33/$Z$238%</f>
        <v>0.67752935608401499</v>
      </c>
      <c r="AB33" s="56">
        <f>AA33</f>
        <v>0.67752935608401499</v>
      </c>
      <c r="AC33" s="67"/>
      <c r="AD33" s="27">
        <f>AC33/$AC$238%</f>
        <v>0</v>
      </c>
      <c r="AE33" s="51">
        <f t="shared" si="2"/>
        <v>0</v>
      </c>
      <c r="AF33" s="47"/>
      <c r="AG33" s="27">
        <f>AF33/$AF$238%</f>
        <v>0</v>
      </c>
      <c r="AH33" s="56">
        <f t="shared" si="3"/>
        <v>0</v>
      </c>
      <c r="AI33" s="48"/>
      <c r="AJ33" s="27">
        <f>AI33/$AI$238%</f>
        <v>0</v>
      </c>
      <c r="AK33" s="51">
        <f t="shared" si="5"/>
        <v>0</v>
      </c>
      <c r="AL33" s="48"/>
      <c r="AM33" s="27">
        <f>AL33/$AI$238%</f>
        <v>0</v>
      </c>
      <c r="AN33" s="51">
        <f t="shared" si="6"/>
        <v>0</v>
      </c>
      <c r="AO33" s="79">
        <f t="shared" si="7"/>
        <v>0.47610170968065912</v>
      </c>
      <c r="AP33" s="136"/>
      <c r="AQ33" s="137"/>
    </row>
    <row r="34" spans="1:43" ht="5.0999999999999996" customHeight="1" x14ac:dyDescent="0.25">
      <c r="A34" s="142"/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  <c r="AM34" s="142"/>
      <c r="AN34" s="142"/>
      <c r="AO34" s="142"/>
      <c r="AP34" s="142"/>
      <c r="AQ34" s="142"/>
    </row>
    <row r="35" spans="1:43" ht="11.25" customHeight="1" x14ac:dyDescent="0.25">
      <c r="A35" s="129">
        <v>9</v>
      </c>
      <c r="B35" s="130" t="s">
        <v>508</v>
      </c>
      <c r="C35" s="131">
        <v>199</v>
      </c>
      <c r="D35" s="33"/>
      <c r="E35" s="33"/>
      <c r="F35" s="138">
        <v>2</v>
      </c>
      <c r="G35" s="33">
        <v>9</v>
      </c>
      <c r="H35" s="33"/>
      <c r="I35" s="33">
        <v>1170</v>
      </c>
      <c r="J35" s="33"/>
      <c r="K35" s="33"/>
      <c r="L35" s="33"/>
      <c r="M35" s="33"/>
      <c r="N35" s="54">
        <f t="shared" si="4"/>
        <v>1170</v>
      </c>
      <c r="O35" s="132">
        <f t="shared" ref="O35:O159" si="15">A35</f>
        <v>9</v>
      </c>
      <c r="P35" s="129">
        <v>1</v>
      </c>
      <c r="Q35" s="32">
        <f t="shared" si="8"/>
        <v>0</v>
      </c>
      <c r="R35" s="32">
        <f t="shared" si="9"/>
        <v>0</v>
      </c>
      <c r="S35" s="32"/>
      <c r="T35" s="32">
        <f t="shared" si="10"/>
        <v>0</v>
      </c>
      <c r="U35" s="32">
        <f t="shared" si="0"/>
        <v>9</v>
      </c>
      <c r="V35" s="32">
        <f t="shared" si="1"/>
        <v>1170</v>
      </c>
      <c r="W35" s="32">
        <f t="shared" si="13"/>
        <v>0</v>
      </c>
      <c r="X35" s="32"/>
      <c r="Y35" s="57">
        <f t="shared" si="14"/>
        <v>10530</v>
      </c>
      <c r="Z35" s="67">
        <f t="shared" si="12"/>
        <v>10530</v>
      </c>
      <c r="AA35" s="27">
        <f>Z35/$Z$238%</f>
        <v>1.2195528409512271</v>
      </c>
      <c r="AB35" s="56">
        <f t="shared" ref="AB35:AB96" si="16">AA35</f>
        <v>1.2195528409512271</v>
      </c>
      <c r="AC35" s="67"/>
      <c r="AD35" s="27">
        <f>AC35/$AC$238%</f>
        <v>0</v>
      </c>
      <c r="AE35" s="51">
        <f t="shared" si="2"/>
        <v>0</v>
      </c>
      <c r="AF35" s="47"/>
      <c r="AG35" s="27">
        <f>AF35/$AF$238%</f>
        <v>0</v>
      </c>
      <c r="AH35" s="56">
        <f t="shared" si="3"/>
        <v>0</v>
      </c>
      <c r="AI35" s="48"/>
      <c r="AJ35" s="27">
        <f>AI35/$AI$238%</f>
        <v>0</v>
      </c>
      <c r="AK35" s="51">
        <f t="shared" si="5"/>
        <v>0</v>
      </c>
      <c r="AL35" s="48"/>
      <c r="AM35" s="27">
        <f>AL35/$AI$238%</f>
        <v>0</v>
      </c>
      <c r="AN35" s="51">
        <f t="shared" si="6"/>
        <v>0</v>
      </c>
      <c r="AO35" s="79">
        <f t="shared" si="7"/>
        <v>0.85698307742518653</v>
      </c>
      <c r="AP35" s="136"/>
      <c r="AQ35" s="137"/>
    </row>
    <row r="36" spans="1:43" ht="5.0999999999999996" customHeight="1" x14ac:dyDescent="0.25">
      <c r="A36" s="142"/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  <c r="AQ36" s="142"/>
    </row>
    <row r="37" spans="1:43" ht="10.5" customHeight="1" x14ac:dyDescent="0.25">
      <c r="A37" s="129">
        <v>10</v>
      </c>
      <c r="B37" s="130" t="s">
        <v>45</v>
      </c>
      <c r="C37" s="131">
        <v>200</v>
      </c>
      <c r="D37" s="33">
        <v>0.17399999999999999</v>
      </c>
      <c r="E37" s="33"/>
      <c r="F37" s="138">
        <v>2</v>
      </c>
      <c r="G37" s="33">
        <v>9</v>
      </c>
      <c r="H37" s="33"/>
      <c r="I37" s="33">
        <v>1170</v>
      </c>
      <c r="J37" s="33"/>
      <c r="K37" s="33"/>
      <c r="L37" s="33"/>
      <c r="M37" s="33"/>
      <c r="N37" s="54">
        <f t="shared" si="4"/>
        <v>1170</v>
      </c>
      <c r="O37" s="132">
        <f t="shared" si="15"/>
        <v>10</v>
      </c>
      <c r="P37" s="129">
        <v>1</v>
      </c>
      <c r="Q37" s="32">
        <f t="shared" si="8"/>
        <v>0.17399999999999999</v>
      </c>
      <c r="R37" s="32">
        <f t="shared" si="9"/>
        <v>1170</v>
      </c>
      <c r="S37" s="32"/>
      <c r="T37" s="32">
        <f t="shared" si="10"/>
        <v>0</v>
      </c>
      <c r="U37" s="32">
        <f t="shared" si="0"/>
        <v>9</v>
      </c>
      <c r="V37" s="32">
        <f t="shared" si="1"/>
        <v>1170</v>
      </c>
      <c r="W37" s="32">
        <f t="shared" si="13"/>
        <v>0</v>
      </c>
      <c r="X37" s="32"/>
      <c r="Y37" s="57">
        <f t="shared" si="14"/>
        <v>10733.58</v>
      </c>
      <c r="Z37" s="67">
        <f t="shared" si="12"/>
        <v>10733.58</v>
      </c>
      <c r="AA37" s="27">
        <f>Z37/$Z$238%</f>
        <v>1.2431308625429507</v>
      </c>
      <c r="AB37" s="56">
        <f t="shared" si="16"/>
        <v>1.2431308625429507</v>
      </c>
      <c r="AC37" s="67"/>
      <c r="AD37" s="27">
        <f>AC37/$AC$238%</f>
        <v>0</v>
      </c>
      <c r="AE37" s="51">
        <f t="shared" si="2"/>
        <v>0</v>
      </c>
      <c r="AF37" s="139"/>
      <c r="AG37" s="27">
        <f>AF37/$AF$238%</f>
        <v>0</v>
      </c>
      <c r="AH37" s="56">
        <f t="shared" si="3"/>
        <v>0</v>
      </c>
      <c r="AI37" s="48"/>
      <c r="AJ37" s="27">
        <f>AI37/$AI$238%</f>
        <v>0</v>
      </c>
      <c r="AK37" s="51">
        <f t="shared" si="5"/>
        <v>0</v>
      </c>
      <c r="AL37" s="48"/>
      <c r="AM37" s="27">
        <f>AL37/$AI$238%</f>
        <v>0</v>
      </c>
      <c r="AN37" s="51">
        <f t="shared" si="6"/>
        <v>0</v>
      </c>
      <c r="AO37" s="79">
        <f t="shared" si="7"/>
        <v>0.87355141692207339</v>
      </c>
      <c r="AP37" s="136"/>
      <c r="AQ37" s="137"/>
    </row>
    <row r="38" spans="1:43" ht="5.0999999999999996" customHeight="1" x14ac:dyDescent="0.25">
      <c r="A38" s="142"/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42"/>
    </row>
    <row r="39" spans="1:43" ht="11.1" customHeight="1" x14ac:dyDescent="0.25">
      <c r="A39" s="129">
        <v>11</v>
      </c>
      <c r="B39" s="130" t="s">
        <v>46</v>
      </c>
      <c r="C39" s="131">
        <v>201</v>
      </c>
      <c r="D39" s="33"/>
      <c r="E39" s="33"/>
      <c r="F39" s="138">
        <v>1</v>
      </c>
      <c r="G39" s="33">
        <v>5</v>
      </c>
      <c r="H39" s="33"/>
      <c r="I39" s="33">
        <v>1170</v>
      </c>
      <c r="J39" s="33"/>
      <c r="K39" s="33"/>
      <c r="L39" s="33"/>
      <c r="M39" s="33"/>
      <c r="N39" s="54">
        <f t="shared" si="4"/>
        <v>1170</v>
      </c>
      <c r="O39" s="132">
        <f t="shared" si="15"/>
        <v>11</v>
      </c>
      <c r="P39" s="129">
        <v>1</v>
      </c>
      <c r="Q39" s="32">
        <f t="shared" si="8"/>
        <v>0</v>
      </c>
      <c r="R39" s="32">
        <f t="shared" si="9"/>
        <v>0</v>
      </c>
      <c r="S39" s="32">
        <f>E39*0.5*2/3</f>
        <v>0</v>
      </c>
      <c r="T39" s="32">
        <f t="shared" si="10"/>
        <v>0</v>
      </c>
      <c r="U39" s="32">
        <f t="shared" si="0"/>
        <v>5</v>
      </c>
      <c r="V39" s="32">
        <f t="shared" si="1"/>
        <v>1170</v>
      </c>
      <c r="W39" s="32">
        <f t="shared" si="13"/>
        <v>0</v>
      </c>
      <c r="X39" s="32"/>
      <c r="Y39" s="57">
        <f t="shared" si="14"/>
        <v>5850</v>
      </c>
      <c r="Z39" s="67">
        <f t="shared" si="12"/>
        <v>5850</v>
      </c>
      <c r="AA39" s="27">
        <f>Z39/$Z$238%</f>
        <v>0.67752935608401499</v>
      </c>
      <c r="AB39" s="56">
        <f t="shared" si="16"/>
        <v>0.67752935608401499</v>
      </c>
      <c r="AC39" s="67"/>
      <c r="AD39" s="27">
        <f>AC39/$AC$238%</f>
        <v>0</v>
      </c>
      <c r="AE39" s="51">
        <f t="shared" si="2"/>
        <v>0</v>
      </c>
      <c r="AF39" s="47"/>
      <c r="AG39" s="27">
        <f>AF39/$AF$238%</f>
        <v>0</v>
      </c>
      <c r="AH39" s="56">
        <f>AG39</f>
        <v>0</v>
      </c>
      <c r="AI39" s="48"/>
      <c r="AJ39" s="27">
        <f>AI39/$AI$238%</f>
        <v>0</v>
      </c>
      <c r="AK39" s="51">
        <f t="shared" si="5"/>
        <v>0</v>
      </c>
      <c r="AL39" s="48"/>
      <c r="AM39" s="27">
        <f>AL39/$AI$238%</f>
        <v>0</v>
      </c>
      <c r="AN39" s="51">
        <f t="shared" si="6"/>
        <v>0</v>
      </c>
      <c r="AO39" s="79">
        <f t="shared" si="7"/>
        <v>0.47610170968065912</v>
      </c>
      <c r="AP39" s="136"/>
      <c r="AQ39" s="137"/>
    </row>
    <row r="40" spans="1:43" ht="5.0999999999999996" customHeight="1" x14ac:dyDescent="0.25">
      <c r="A40" s="142"/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2"/>
      <c r="AE40" s="142"/>
      <c r="AF40" s="142"/>
      <c r="AG40" s="142"/>
      <c r="AH40" s="142"/>
      <c r="AI40" s="142"/>
      <c r="AJ40" s="142"/>
      <c r="AK40" s="142"/>
      <c r="AL40" s="142"/>
      <c r="AM40" s="142"/>
      <c r="AN40" s="142"/>
      <c r="AO40" s="142"/>
      <c r="AP40" s="142"/>
      <c r="AQ40" s="142"/>
    </row>
    <row r="41" spans="1:43" ht="12" customHeight="1" x14ac:dyDescent="0.25">
      <c r="A41" s="129">
        <v>12</v>
      </c>
      <c r="B41" s="130" t="s">
        <v>68</v>
      </c>
      <c r="C41" s="131">
        <v>202</v>
      </c>
      <c r="D41" s="33">
        <v>0.68049999999999999</v>
      </c>
      <c r="E41" s="33"/>
      <c r="F41" s="138">
        <v>2</v>
      </c>
      <c r="G41" s="33">
        <v>9</v>
      </c>
      <c r="H41" s="33"/>
      <c r="I41" s="33">
        <v>1170</v>
      </c>
      <c r="J41" s="33"/>
      <c r="K41" s="33"/>
      <c r="L41" s="33"/>
      <c r="M41" s="33"/>
      <c r="N41" s="54">
        <f t="shared" si="4"/>
        <v>1170</v>
      </c>
      <c r="O41" s="132">
        <f t="shared" si="15"/>
        <v>12</v>
      </c>
      <c r="P41" s="129">
        <v>1</v>
      </c>
      <c r="Q41" s="32">
        <f t="shared" ref="Q41:Q100" si="17">D41</f>
        <v>0.68049999999999999</v>
      </c>
      <c r="R41" s="32">
        <f t="shared" si="9"/>
        <v>1170</v>
      </c>
      <c r="S41" s="32">
        <f t="shared" ref="S41:S100" si="18">E41*0.5*2/3</f>
        <v>0</v>
      </c>
      <c r="T41" s="32">
        <f t="shared" si="10"/>
        <v>0</v>
      </c>
      <c r="U41" s="32">
        <f t="shared" si="0"/>
        <v>9</v>
      </c>
      <c r="V41" s="32">
        <f t="shared" si="1"/>
        <v>1170</v>
      </c>
      <c r="W41" s="32">
        <f t="shared" si="13"/>
        <v>0</v>
      </c>
      <c r="X41" s="32"/>
      <c r="Y41" s="57">
        <f t="shared" si="14"/>
        <v>11326.184999999999</v>
      </c>
      <c r="Z41" s="67">
        <f>Y41+Y42</f>
        <v>11818.248</v>
      </c>
      <c r="AA41" s="27">
        <f>Z41/$Z$238%</f>
        <v>1.3687538388856748</v>
      </c>
      <c r="AB41" s="56">
        <f t="shared" si="16"/>
        <v>1.3687538388856748</v>
      </c>
      <c r="AC41" s="67"/>
      <c r="AD41" s="27">
        <f>AC41/$AC$238%</f>
        <v>0</v>
      </c>
      <c r="AE41" s="51">
        <f t="shared" si="2"/>
        <v>0</v>
      </c>
      <c r="AF41" s="139"/>
      <c r="AG41" s="27">
        <f>AF41/$AF$238%</f>
        <v>0</v>
      </c>
      <c r="AH41" s="56">
        <f t="shared" ref="AH41:AH100" si="19">AG41</f>
        <v>0</v>
      </c>
      <c r="AI41" s="48"/>
      <c r="AJ41" s="27">
        <f>AI41/$AI$238%</f>
        <v>0</v>
      </c>
      <c r="AK41" s="51">
        <f t="shared" si="5"/>
        <v>0</v>
      </c>
      <c r="AL41" s="48"/>
      <c r="AM41" s="27">
        <f>AL41/$AI$238%</f>
        <v>0</v>
      </c>
      <c r="AN41" s="51">
        <f t="shared" si="6"/>
        <v>0</v>
      </c>
      <c r="AO41" s="79">
        <f t="shared" si="7"/>
        <v>0.96182702191966329</v>
      </c>
      <c r="AP41" s="136"/>
      <c r="AQ41" s="137"/>
    </row>
    <row r="42" spans="1:43" ht="11.25" customHeight="1" x14ac:dyDescent="0.25">
      <c r="A42" s="129"/>
      <c r="B42" s="130"/>
      <c r="C42" s="131">
        <v>101</v>
      </c>
      <c r="D42" s="33"/>
      <c r="E42" s="33">
        <v>1.2617</v>
      </c>
      <c r="F42" s="138"/>
      <c r="G42" s="33"/>
      <c r="H42" s="33"/>
      <c r="I42" s="33">
        <v>1170</v>
      </c>
      <c r="J42" s="33"/>
      <c r="K42" s="33"/>
      <c r="L42" s="33"/>
      <c r="M42" s="33"/>
      <c r="N42" s="54">
        <f t="shared" si="4"/>
        <v>1170</v>
      </c>
      <c r="O42" s="132">
        <v>12</v>
      </c>
      <c r="P42" s="129">
        <v>1</v>
      </c>
      <c r="Q42" s="32">
        <f t="shared" si="17"/>
        <v>0</v>
      </c>
      <c r="R42" s="32">
        <f t="shared" si="9"/>
        <v>0</v>
      </c>
      <c r="S42" s="32">
        <f t="shared" si="18"/>
        <v>0.4205666666666667</v>
      </c>
      <c r="T42" s="32">
        <f t="shared" si="10"/>
        <v>1170</v>
      </c>
      <c r="U42" s="32">
        <f t="shared" si="0"/>
        <v>0</v>
      </c>
      <c r="V42" s="32">
        <f t="shared" si="1"/>
        <v>0</v>
      </c>
      <c r="W42" s="32">
        <f t="shared" si="13"/>
        <v>0</v>
      </c>
      <c r="X42" s="32"/>
      <c r="Y42" s="57">
        <f t="shared" si="14"/>
        <v>492.06300000000005</v>
      </c>
      <c r="Z42" s="67"/>
      <c r="AA42" s="27">
        <f>Z42/$Z$238%</f>
        <v>0</v>
      </c>
      <c r="AB42" s="56">
        <f t="shared" si="16"/>
        <v>0</v>
      </c>
      <c r="AC42" s="67"/>
      <c r="AD42" s="27">
        <f>AC42/$AC$238%</f>
        <v>0</v>
      </c>
      <c r="AE42" s="51">
        <f t="shared" si="2"/>
        <v>0</v>
      </c>
      <c r="AF42" s="139"/>
      <c r="AG42" s="27">
        <f>AF42/$AF$238%</f>
        <v>0</v>
      </c>
      <c r="AH42" s="56">
        <f t="shared" si="19"/>
        <v>0</v>
      </c>
      <c r="AI42" s="48"/>
      <c r="AJ42" s="27">
        <f>AI42/$AI$238%</f>
        <v>0</v>
      </c>
      <c r="AK42" s="51">
        <f t="shared" si="5"/>
        <v>0</v>
      </c>
      <c r="AL42" s="48"/>
      <c r="AM42" s="27">
        <f>AL42/$AI$238%</f>
        <v>0</v>
      </c>
      <c r="AN42" s="51">
        <f t="shared" si="6"/>
        <v>0</v>
      </c>
      <c r="AO42" s="79">
        <f t="shared" si="7"/>
        <v>0</v>
      </c>
      <c r="AP42" s="136" t="s">
        <v>23</v>
      </c>
      <c r="AQ42" s="137"/>
    </row>
    <row r="43" spans="1:43" ht="5.0999999999999996" customHeight="1" x14ac:dyDescent="0.25">
      <c r="A43" s="142"/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2"/>
      <c r="AC43" s="142"/>
      <c r="AD43" s="142"/>
      <c r="AE43" s="142"/>
      <c r="AF43" s="142"/>
      <c r="AG43" s="142"/>
      <c r="AH43" s="142"/>
      <c r="AI43" s="142"/>
      <c r="AJ43" s="142"/>
      <c r="AK43" s="142"/>
      <c r="AL43" s="142"/>
      <c r="AM43" s="142"/>
      <c r="AN43" s="142"/>
      <c r="AO43" s="142"/>
      <c r="AP43" s="142"/>
      <c r="AQ43" s="142"/>
    </row>
    <row r="44" spans="1:43" ht="11.1" customHeight="1" x14ac:dyDescent="0.25">
      <c r="A44" s="129">
        <v>13</v>
      </c>
      <c r="B44" s="130" t="s">
        <v>509</v>
      </c>
      <c r="C44" s="131">
        <v>203</v>
      </c>
      <c r="D44" s="33"/>
      <c r="E44" s="33"/>
      <c r="F44" s="138">
        <v>1</v>
      </c>
      <c r="G44" s="33">
        <v>5</v>
      </c>
      <c r="H44" s="33"/>
      <c r="I44" s="33">
        <v>1170</v>
      </c>
      <c r="J44" s="33"/>
      <c r="K44" s="33"/>
      <c r="L44" s="33"/>
      <c r="M44" s="33"/>
      <c r="N44" s="54">
        <f t="shared" si="4"/>
        <v>1170</v>
      </c>
      <c r="O44" s="132">
        <f t="shared" si="15"/>
        <v>13</v>
      </c>
      <c r="P44" s="129">
        <v>1</v>
      </c>
      <c r="Q44" s="32">
        <f t="shared" si="17"/>
        <v>0</v>
      </c>
      <c r="R44" s="32">
        <f t="shared" si="9"/>
        <v>0</v>
      </c>
      <c r="S44" s="32">
        <f t="shared" si="18"/>
        <v>0</v>
      </c>
      <c r="T44" s="32">
        <f t="shared" si="10"/>
        <v>0</v>
      </c>
      <c r="U44" s="32">
        <f t="shared" si="0"/>
        <v>5</v>
      </c>
      <c r="V44" s="32">
        <f t="shared" si="1"/>
        <v>1170</v>
      </c>
      <c r="W44" s="32">
        <f t="shared" si="13"/>
        <v>0</v>
      </c>
      <c r="X44" s="32"/>
      <c r="Y44" s="57">
        <f t="shared" si="14"/>
        <v>5850</v>
      </c>
      <c r="Z44" s="67">
        <f t="shared" si="12"/>
        <v>5850</v>
      </c>
      <c r="AA44" s="27">
        <f>Z44/$Z$238%</f>
        <v>0.67752935608401499</v>
      </c>
      <c r="AB44" s="56">
        <f t="shared" si="16"/>
        <v>0.67752935608401499</v>
      </c>
      <c r="AC44" s="67"/>
      <c r="AD44" s="27">
        <f>AC44/$AC$238%</f>
        <v>0</v>
      </c>
      <c r="AE44" s="51">
        <f t="shared" si="2"/>
        <v>0</v>
      </c>
      <c r="AF44" s="139"/>
      <c r="AG44" s="27">
        <f>AF44/$AF$238%</f>
        <v>0</v>
      </c>
      <c r="AH44" s="56">
        <f t="shared" si="19"/>
        <v>0</v>
      </c>
      <c r="AI44" s="48"/>
      <c r="AJ44" s="27">
        <f>AI44/$AI$238%</f>
        <v>0</v>
      </c>
      <c r="AK44" s="51">
        <f t="shared" si="5"/>
        <v>0</v>
      </c>
      <c r="AL44" s="48"/>
      <c r="AM44" s="27">
        <f>AL44/$AI$238%</f>
        <v>0</v>
      </c>
      <c r="AN44" s="51">
        <f t="shared" si="6"/>
        <v>0</v>
      </c>
      <c r="AO44" s="79">
        <f t="shared" si="7"/>
        <v>0.47610170968065912</v>
      </c>
      <c r="AP44" s="136"/>
      <c r="AQ44" s="137"/>
    </row>
    <row r="45" spans="1:43" ht="5.0999999999999996" customHeight="1" x14ac:dyDescent="0.25">
      <c r="A45" s="142"/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  <c r="AE45" s="142"/>
      <c r="AF45" s="142"/>
      <c r="AG45" s="142"/>
      <c r="AH45" s="142"/>
      <c r="AI45" s="142"/>
      <c r="AJ45" s="142"/>
      <c r="AK45" s="142"/>
      <c r="AL45" s="142"/>
      <c r="AM45" s="142"/>
      <c r="AN45" s="142"/>
      <c r="AO45" s="142"/>
      <c r="AP45" s="142"/>
      <c r="AQ45" s="142"/>
    </row>
    <row r="46" spans="1:43" ht="12" customHeight="1" x14ac:dyDescent="0.25">
      <c r="A46" s="129">
        <v>14</v>
      </c>
      <c r="B46" s="130" t="s">
        <v>405</v>
      </c>
      <c r="C46" s="131">
        <v>204</v>
      </c>
      <c r="D46" s="33"/>
      <c r="E46" s="33"/>
      <c r="F46" s="138">
        <v>1</v>
      </c>
      <c r="G46" s="33">
        <v>5</v>
      </c>
      <c r="H46" s="33"/>
      <c r="I46" s="33">
        <v>1170</v>
      </c>
      <c r="J46" s="33"/>
      <c r="K46" s="33"/>
      <c r="L46" s="33"/>
      <c r="M46" s="33"/>
      <c r="N46" s="54">
        <f t="shared" si="4"/>
        <v>1170</v>
      </c>
      <c r="O46" s="132">
        <f t="shared" si="15"/>
        <v>14</v>
      </c>
      <c r="P46" s="129">
        <v>1</v>
      </c>
      <c r="Q46" s="32">
        <f t="shared" si="17"/>
        <v>0</v>
      </c>
      <c r="R46" s="32">
        <f t="shared" si="9"/>
        <v>0</v>
      </c>
      <c r="S46" s="32">
        <f t="shared" si="18"/>
        <v>0</v>
      </c>
      <c r="T46" s="32">
        <f t="shared" si="10"/>
        <v>0</v>
      </c>
      <c r="U46" s="32">
        <f t="shared" si="0"/>
        <v>5</v>
      </c>
      <c r="V46" s="32">
        <f t="shared" si="1"/>
        <v>1170</v>
      </c>
      <c r="W46" s="32">
        <f t="shared" si="13"/>
        <v>0</v>
      </c>
      <c r="X46" s="32"/>
      <c r="Y46" s="57">
        <f t="shared" si="14"/>
        <v>5850</v>
      </c>
      <c r="Z46" s="67">
        <f t="shared" si="12"/>
        <v>5850</v>
      </c>
      <c r="AA46" s="27">
        <f>Z46/$Z$238%</f>
        <v>0.67752935608401499</v>
      </c>
      <c r="AB46" s="56">
        <f t="shared" si="16"/>
        <v>0.67752935608401499</v>
      </c>
      <c r="AC46" s="67"/>
      <c r="AD46" s="27">
        <f>AC46/$AC$238%</f>
        <v>0</v>
      </c>
      <c r="AE46" s="51">
        <f t="shared" si="2"/>
        <v>0</v>
      </c>
      <c r="AF46" s="139"/>
      <c r="AG46" s="27">
        <f>AF46/$AF$238%</f>
        <v>0</v>
      </c>
      <c r="AH46" s="56">
        <f t="shared" si="19"/>
        <v>0</v>
      </c>
      <c r="AI46" s="48"/>
      <c r="AJ46" s="27">
        <f>AI46/$AI$238%</f>
        <v>0</v>
      </c>
      <c r="AK46" s="51">
        <f t="shared" si="5"/>
        <v>0</v>
      </c>
      <c r="AL46" s="48"/>
      <c r="AM46" s="27">
        <f>AL46/$AI$238%</f>
        <v>0</v>
      </c>
      <c r="AN46" s="51">
        <f t="shared" si="6"/>
        <v>0</v>
      </c>
      <c r="AO46" s="79">
        <f t="shared" si="7"/>
        <v>0.47610170968065912</v>
      </c>
      <c r="AP46" s="136"/>
      <c r="AQ46" s="137"/>
    </row>
    <row r="47" spans="1:43" ht="5.0999999999999996" customHeight="1" x14ac:dyDescent="0.25">
      <c r="A47" s="142"/>
      <c r="B47" s="142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142"/>
      <c r="AB47" s="142"/>
      <c r="AC47" s="142"/>
      <c r="AD47" s="142"/>
      <c r="AE47" s="142"/>
      <c r="AF47" s="142"/>
      <c r="AG47" s="142"/>
      <c r="AH47" s="142"/>
      <c r="AI47" s="142"/>
      <c r="AJ47" s="142"/>
      <c r="AK47" s="142"/>
      <c r="AL47" s="142"/>
      <c r="AM47" s="142"/>
      <c r="AN47" s="142"/>
      <c r="AO47" s="142"/>
      <c r="AP47" s="142"/>
      <c r="AQ47" s="142"/>
    </row>
    <row r="48" spans="1:43" ht="11.1" customHeight="1" x14ac:dyDescent="0.25">
      <c r="A48" s="129">
        <v>15</v>
      </c>
      <c r="B48" s="130" t="s">
        <v>72</v>
      </c>
      <c r="C48" s="131">
        <v>206</v>
      </c>
      <c r="D48" s="33"/>
      <c r="E48" s="33"/>
      <c r="F48" s="138">
        <v>1</v>
      </c>
      <c r="G48" s="33">
        <v>5</v>
      </c>
      <c r="H48" s="33"/>
      <c r="I48" s="33">
        <v>1170</v>
      </c>
      <c r="J48" s="33"/>
      <c r="K48" s="33"/>
      <c r="L48" s="33"/>
      <c r="M48" s="33"/>
      <c r="N48" s="54">
        <f t="shared" si="4"/>
        <v>1170</v>
      </c>
      <c r="O48" s="132">
        <f t="shared" si="15"/>
        <v>15</v>
      </c>
      <c r="P48" s="129">
        <v>1</v>
      </c>
      <c r="Q48" s="32">
        <f t="shared" si="17"/>
        <v>0</v>
      </c>
      <c r="R48" s="32">
        <f t="shared" si="9"/>
        <v>0</v>
      </c>
      <c r="S48" s="32">
        <f t="shared" si="18"/>
        <v>0</v>
      </c>
      <c r="T48" s="32">
        <f t="shared" si="10"/>
        <v>0</v>
      </c>
      <c r="U48" s="32">
        <f t="shared" si="0"/>
        <v>5</v>
      </c>
      <c r="V48" s="32">
        <f t="shared" si="1"/>
        <v>1170</v>
      </c>
      <c r="W48" s="32">
        <f t="shared" si="13"/>
        <v>0</v>
      </c>
      <c r="X48" s="32"/>
      <c r="Y48" s="57">
        <f t="shared" si="14"/>
        <v>5850</v>
      </c>
      <c r="Z48" s="67">
        <f>Y48+Y49+Y50+Y51</f>
        <v>7082.4390000000003</v>
      </c>
      <c r="AA48" s="27">
        <f>Z48/$Z$238%</f>
        <v>0.82026672396142142</v>
      </c>
      <c r="AB48" s="56">
        <f t="shared" si="16"/>
        <v>0.82026672396142142</v>
      </c>
      <c r="AC48" s="67"/>
      <c r="AD48" s="27">
        <f>AC48/$AC$238%</f>
        <v>0</v>
      </c>
      <c r="AE48" s="51">
        <f t="shared" si="2"/>
        <v>0</v>
      </c>
      <c r="AF48" s="139"/>
      <c r="AG48" s="27">
        <f>AF48/$AF$238%</f>
        <v>0</v>
      </c>
      <c r="AH48" s="56">
        <f t="shared" si="19"/>
        <v>0</v>
      </c>
      <c r="AI48" s="48"/>
      <c r="AJ48" s="27">
        <f>AI48/$AI$238%</f>
        <v>0</v>
      </c>
      <c r="AK48" s="51">
        <f t="shared" si="5"/>
        <v>0</v>
      </c>
      <c r="AL48" s="48"/>
      <c r="AM48" s="27">
        <f>AL48/$AI$238%</f>
        <v>0</v>
      </c>
      <c r="AN48" s="51">
        <f t="shared" si="6"/>
        <v>0</v>
      </c>
      <c r="AO48" s="79">
        <f t="shared" si="7"/>
        <v>0.5764036438647826</v>
      </c>
      <c r="AP48" s="136"/>
      <c r="AQ48" s="137"/>
    </row>
    <row r="49" spans="1:43" ht="11.1" customHeight="1" x14ac:dyDescent="0.25">
      <c r="A49" s="129"/>
      <c r="B49" s="130" t="s">
        <v>222</v>
      </c>
      <c r="C49" s="131">
        <v>263</v>
      </c>
      <c r="D49" s="33"/>
      <c r="E49" s="33">
        <v>0.1847</v>
      </c>
      <c r="F49" s="138"/>
      <c r="G49" s="33"/>
      <c r="H49" s="33"/>
      <c r="I49" s="33">
        <v>1170</v>
      </c>
      <c r="J49" s="33"/>
      <c r="K49" s="33"/>
      <c r="L49" s="33"/>
      <c r="M49" s="33"/>
      <c r="N49" s="54">
        <f t="shared" si="4"/>
        <v>1170</v>
      </c>
      <c r="O49" s="132">
        <v>15</v>
      </c>
      <c r="P49" s="129">
        <v>1</v>
      </c>
      <c r="Q49" s="32">
        <f>D49</f>
        <v>0</v>
      </c>
      <c r="R49" s="32">
        <f>IF((D49)&gt;0,N49,)</f>
        <v>0</v>
      </c>
      <c r="S49" s="32">
        <f>E49*0.5*2/3</f>
        <v>6.1566666666666665E-2</v>
      </c>
      <c r="T49" s="32">
        <f>IF((E49)&gt;0,N49,)</f>
        <v>1170</v>
      </c>
      <c r="U49" s="32">
        <f>G49</f>
        <v>0</v>
      </c>
      <c r="V49" s="32">
        <f>IF((F49)&gt;0,N49,)</f>
        <v>0</v>
      </c>
      <c r="W49" s="32">
        <f>H49*10</f>
        <v>0</v>
      </c>
      <c r="X49" s="32"/>
      <c r="Y49" s="57">
        <f>Q49*R49+S49*T49+U49*V49+W49*X49</f>
        <v>72.033000000000001</v>
      </c>
      <c r="Z49" s="67"/>
      <c r="AA49" s="27">
        <f>Z49/$Z$238%</f>
        <v>0</v>
      </c>
      <c r="AB49" s="56">
        <f t="shared" si="16"/>
        <v>0</v>
      </c>
      <c r="AC49" s="67"/>
      <c r="AD49" s="27"/>
      <c r="AE49" s="51"/>
      <c r="AF49" s="139"/>
      <c r="AG49" s="27"/>
      <c r="AH49" s="56"/>
      <c r="AI49" s="48"/>
      <c r="AJ49" s="27"/>
      <c r="AK49" s="51"/>
      <c r="AL49" s="48"/>
      <c r="AM49" s="27"/>
      <c r="AN49" s="51"/>
      <c r="AO49" s="79">
        <f t="shared" si="7"/>
        <v>0</v>
      </c>
      <c r="AP49" s="136" t="s">
        <v>23</v>
      </c>
      <c r="AQ49" s="137"/>
    </row>
    <row r="50" spans="1:43" ht="11.1" customHeight="1" x14ac:dyDescent="0.25">
      <c r="A50" s="129"/>
      <c r="B50" s="130"/>
      <c r="C50" s="131">
        <v>641</v>
      </c>
      <c r="D50" s="33">
        <v>0</v>
      </c>
      <c r="E50" s="33"/>
      <c r="F50" s="138"/>
      <c r="G50" s="33"/>
      <c r="H50" s="33"/>
      <c r="I50" s="33">
        <v>1170</v>
      </c>
      <c r="J50" s="33"/>
      <c r="K50" s="33"/>
      <c r="L50" s="33"/>
      <c r="M50" s="33"/>
      <c r="N50" s="54">
        <f t="shared" si="4"/>
        <v>1170</v>
      </c>
      <c r="O50" s="132">
        <v>15</v>
      </c>
      <c r="P50" s="129">
        <v>1</v>
      </c>
      <c r="Q50" s="32">
        <f>D50</f>
        <v>0</v>
      </c>
      <c r="R50" s="32">
        <f>IF((D50)&gt;0,N50,)</f>
        <v>0</v>
      </c>
      <c r="S50" s="32">
        <f>E50*0.5*2/3</f>
        <v>0</v>
      </c>
      <c r="T50" s="32">
        <f>IF((E50)&gt;0,N50,)</f>
        <v>0</v>
      </c>
      <c r="U50" s="32">
        <f>G50</f>
        <v>0</v>
      </c>
      <c r="V50" s="32">
        <f>IF((F50)&gt;0,N50,)</f>
        <v>0</v>
      </c>
      <c r="W50" s="32">
        <f>H50*10</f>
        <v>0</v>
      </c>
      <c r="X50" s="32"/>
      <c r="Y50" s="57">
        <f>Q50*R50+S50*T50+U50*V50+W50*X50</f>
        <v>0</v>
      </c>
      <c r="Z50" s="67"/>
      <c r="AA50" s="27"/>
      <c r="AB50" s="56"/>
      <c r="AC50" s="67"/>
      <c r="AD50" s="27"/>
      <c r="AE50" s="51"/>
      <c r="AF50" s="139"/>
      <c r="AG50" s="27"/>
      <c r="AH50" s="56"/>
      <c r="AI50" s="48"/>
      <c r="AJ50" s="27"/>
      <c r="AK50" s="51"/>
      <c r="AL50" s="48"/>
      <c r="AM50" s="27"/>
      <c r="AN50" s="51"/>
      <c r="AO50" s="79">
        <f t="shared" si="7"/>
        <v>0</v>
      </c>
      <c r="AP50" s="136"/>
      <c r="AQ50" s="137"/>
    </row>
    <row r="51" spans="1:43" ht="11.1" customHeight="1" x14ac:dyDescent="0.25">
      <c r="A51" s="129"/>
      <c r="B51" s="130"/>
      <c r="C51" s="131">
        <v>658</v>
      </c>
      <c r="D51" s="33">
        <v>0.99180000000000001</v>
      </c>
      <c r="E51" s="33"/>
      <c r="F51" s="138"/>
      <c r="G51" s="33"/>
      <c r="H51" s="33"/>
      <c r="I51" s="33">
        <v>1170</v>
      </c>
      <c r="J51" s="33"/>
      <c r="K51" s="33"/>
      <c r="L51" s="33"/>
      <c r="M51" s="33"/>
      <c r="N51" s="54">
        <f t="shared" si="4"/>
        <v>1170</v>
      </c>
      <c r="O51" s="132">
        <v>15</v>
      </c>
      <c r="P51" s="129">
        <v>1</v>
      </c>
      <c r="Q51" s="32">
        <f>D51</f>
        <v>0.99180000000000001</v>
      </c>
      <c r="R51" s="32">
        <f>IF((D51)&gt;0,N51,)</f>
        <v>1170</v>
      </c>
      <c r="S51" s="32">
        <f>E51*0.5*2/3</f>
        <v>0</v>
      </c>
      <c r="T51" s="32">
        <f>IF((E51)&gt;0,N51,)</f>
        <v>0</v>
      </c>
      <c r="U51" s="32">
        <f>G51</f>
        <v>0</v>
      </c>
      <c r="V51" s="32">
        <f>IF((F51)&gt;0,N51,)</f>
        <v>0</v>
      </c>
      <c r="W51" s="32">
        <f>H51*10</f>
        <v>0</v>
      </c>
      <c r="X51" s="32"/>
      <c r="Y51" s="57">
        <f>Q51*R51+S51*T51+U51*V51+W51*X51</f>
        <v>1160.4059999999999</v>
      </c>
      <c r="Z51" s="67"/>
      <c r="AA51" s="27"/>
      <c r="AB51" s="56"/>
      <c r="AC51" s="67"/>
      <c r="AD51" s="27"/>
      <c r="AE51" s="51"/>
      <c r="AF51" s="139"/>
      <c r="AG51" s="27"/>
      <c r="AH51" s="56"/>
      <c r="AI51" s="48"/>
      <c r="AJ51" s="27"/>
      <c r="AK51" s="51"/>
      <c r="AL51" s="48"/>
      <c r="AM51" s="27"/>
      <c r="AN51" s="51"/>
      <c r="AO51" s="79"/>
      <c r="AP51" s="136"/>
      <c r="AQ51" s="137"/>
    </row>
    <row r="52" spans="1:43" ht="5.0999999999999996" customHeight="1" x14ac:dyDescent="0.25">
      <c r="A52" s="142"/>
      <c r="B52" s="142"/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142"/>
      <c r="AG52" s="142"/>
      <c r="AH52" s="142"/>
      <c r="AI52" s="142"/>
      <c r="AJ52" s="142"/>
      <c r="AK52" s="142"/>
      <c r="AL52" s="142"/>
      <c r="AM52" s="142"/>
      <c r="AN52" s="142"/>
      <c r="AO52" s="142"/>
      <c r="AP52" s="142"/>
      <c r="AQ52" s="142"/>
    </row>
    <row r="53" spans="1:43" ht="12" customHeight="1" x14ac:dyDescent="0.25">
      <c r="A53" s="129">
        <v>16</v>
      </c>
      <c r="B53" s="130" t="s">
        <v>510</v>
      </c>
      <c r="C53" s="131">
        <v>217</v>
      </c>
      <c r="D53" s="33">
        <v>1.9251</v>
      </c>
      <c r="E53" s="33">
        <v>0.38700000000000001</v>
      </c>
      <c r="F53" s="138"/>
      <c r="G53" s="33"/>
      <c r="H53" s="33"/>
      <c r="I53" s="33">
        <v>180</v>
      </c>
      <c r="J53" s="33"/>
      <c r="K53" s="33"/>
      <c r="L53" s="33"/>
      <c r="M53" s="33"/>
      <c r="N53" s="54">
        <f t="shared" si="4"/>
        <v>180</v>
      </c>
      <c r="O53" s="132">
        <f t="shared" si="15"/>
        <v>16</v>
      </c>
      <c r="P53" s="129">
        <v>1</v>
      </c>
      <c r="Q53" s="32">
        <f t="shared" si="17"/>
        <v>1.9251</v>
      </c>
      <c r="R53" s="32">
        <f t="shared" si="9"/>
        <v>180</v>
      </c>
      <c r="S53" s="32">
        <f t="shared" si="18"/>
        <v>0.129</v>
      </c>
      <c r="T53" s="32">
        <f t="shared" si="10"/>
        <v>180</v>
      </c>
      <c r="U53" s="32">
        <f t="shared" si="0"/>
        <v>0</v>
      </c>
      <c r="V53" s="32">
        <f t="shared" si="1"/>
        <v>0</v>
      </c>
      <c r="W53" s="32">
        <f t="shared" si="13"/>
        <v>0</v>
      </c>
      <c r="X53" s="32">
        <f>N53</f>
        <v>180</v>
      </c>
      <c r="Y53" s="57">
        <f t="shared" si="14"/>
        <v>369.73800000000006</v>
      </c>
      <c r="Z53" s="67">
        <f>Y53+Y54+Y55</f>
        <v>22605.782999999999</v>
      </c>
      <c r="AA53" s="27">
        <f>Z53/$Z$238%</f>
        <v>2.6181336067974312</v>
      </c>
      <c r="AB53" s="56">
        <f t="shared" si="16"/>
        <v>2.6181336067974312</v>
      </c>
      <c r="AC53" s="67"/>
      <c r="AD53" s="27">
        <f>AC53/$AC$238%</f>
        <v>0</v>
      </c>
      <c r="AE53" s="51">
        <f t="shared" si="2"/>
        <v>0</v>
      </c>
      <c r="AF53" s="139"/>
      <c r="AG53" s="27">
        <f>AF53/$AF$238%</f>
        <v>0</v>
      </c>
      <c r="AH53" s="56">
        <f t="shared" si="19"/>
        <v>0</v>
      </c>
      <c r="AI53" s="48"/>
      <c r="AJ53" s="27">
        <f>AI53/$AI$238%</f>
        <v>0</v>
      </c>
      <c r="AK53" s="51">
        <f t="shared" si="5"/>
        <v>0</v>
      </c>
      <c r="AL53" s="48"/>
      <c r="AM53" s="27">
        <f>AL53/$AI$238%</f>
        <v>0</v>
      </c>
      <c r="AN53" s="51">
        <f>AM53</f>
        <v>0</v>
      </c>
      <c r="AO53" s="79">
        <f t="shared" si="7"/>
        <v>1.8397695615333298</v>
      </c>
      <c r="AP53" s="136" t="s">
        <v>23</v>
      </c>
      <c r="AQ53" s="137"/>
    </row>
    <row r="54" spans="1:43" ht="12" customHeight="1" x14ac:dyDescent="0.25">
      <c r="A54" s="129"/>
      <c r="B54" s="130"/>
      <c r="C54" s="131"/>
      <c r="D54" s="33"/>
      <c r="E54" s="33"/>
      <c r="F54" s="138">
        <v>2</v>
      </c>
      <c r="G54" s="33">
        <v>9</v>
      </c>
      <c r="H54" s="33">
        <v>1</v>
      </c>
      <c r="I54" s="33">
        <v>1170</v>
      </c>
      <c r="J54" s="33"/>
      <c r="K54" s="33"/>
      <c r="L54" s="33"/>
      <c r="M54" s="33"/>
      <c r="N54" s="54">
        <f t="shared" si="4"/>
        <v>1170</v>
      </c>
      <c r="O54" s="132">
        <v>16</v>
      </c>
      <c r="P54" s="129">
        <v>2</v>
      </c>
      <c r="Q54" s="32">
        <f>D54</f>
        <v>0</v>
      </c>
      <c r="R54" s="32">
        <f>IF((D54)&gt;0,N54,)</f>
        <v>0</v>
      </c>
      <c r="S54" s="32">
        <f>E54*0.5*2/3</f>
        <v>0</v>
      </c>
      <c r="T54" s="32">
        <f>IF((E54)&gt;0,N54,)</f>
        <v>0</v>
      </c>
      <c r="U54" s="32">
        <f>G54</f>
        <v>9</v>
      </c>
      <c r="V54" s="32">
        <f>IF((F54)&gt;0,N54,)</f>
        <v>1170</v>
      </c>
      <c r="W54" s="32">
        <f>H54*10</f>
        <v>10</v>
      </c>
      <c r="X54" s="32">
        <f>N54</f>
        <v>1170</v>
      </c>
      <c r="Y54" s="57">
        <f>Q54*R54+S54*T54+U54*V54+W54*X54</f>
        <v>22230</v>
      </c>
      <c r="Z54" s="67"/>
      <c r="AA54" s="27"/>
      <c r="AB54" s="56"/>
      <c r="AC54" s="67"/>
      <c r="AD54" s="27"/>
      <c r="AE54" s="51"/>
      <c r="AF54" s="139"/>
      <c r="AG54" s="27"/>
      <c r="AH54" s="56"/>
      <c r="AI54" s="48"/>
      <c r="AJ54" s="27">
        <f>AI54/$AI$238%</f>
        <v>0</v>
      </c>
      <c r="AK54" s="51">
        <f t="shared" si="5"/>
        <v>0</v>
      </c>
      <c r="AL54" s="48"/>
      <c r="AM54" s="27">
        <f>AL54/$AI$238%</f>
        <v>0</v>
      </c>
      <c r="AN54" s="51">
        <f>AM54</f>
        <v>0</v>
      </c>
      <c r="AO54" s="79">
        <f t="shared" si="7"/>
        <v>0</v>
      </c>
      <c r="AP54" s="136"/>
      <c r="AQ54" s="137"/>
    </row>
    <row r="55" spans="1:43" ht="12" customHeight="1" x14ac:dyDescent="0.25">
      <c r="A55" s="129"/>
      <c r="B55" s="130"/>
      <c r="C55" s="131">
        <v>219</v>
      </c>
      <c r="D55" s="33"/>
      <c r="E55" s="33">
        <v>1.55E-2</v>
      </c>
      <c r="F55" s="138"/>
      <c r="G55" s="33"/>
      <c r="H55" s="33"/>
      <c r="I55" s="33">
        <v>1170</v>
      </c>
      <c r="J55" s="33"/>
      <c r="K55" s="33"/>
      <c r="L55" s="33"/>
      <c r="M55" s="33"/>
      <c r="N55" s="54">
        <f t="shared" si="4"/>
        <v>1170</v>
      </c>
      <c r="O55" s="132">
        <v>16</v>
      </c>
      <c r="P55" s="129">
        <v>3</v>
      </c>
      <c r="Q55" s="32">
        <f>D55</f>
        <v>0</v>
      </c>
      <c r="R55" s="32">
        <f>IF((D55)&gt;0,N55,)</f>
        <v>0</v>
      </c>
      <c r="S55" s="32">
        <f>E55*0.5*2/3</f>
        <v>5.1666666666666666E-3</v>
      </c>
      <c r="T55" s="32">
        <f>IF((E55)&gt;0,N55,)</f>
        <v>1170</v>
      </c>
      <c r="U55" s="32">
        <f>G55</f>
        <v>0</v>
      </c>
      <c r="V55" s="32">
        <f>IF((F55)&gt;0,N55,)</f>
        <v>0</v>
      </c>
      <c r="W55" s="32">
        <f>H55*10</f>
        <v>0</v>
      </c>
      <c r="X55" s="32">
        <f>N55</f>
        <v>1170</v>
      </c>
      <c r="Y55" s="57">
        <f>Q55*R55+S55*T55+U55*V55+W55*X55</f>
        <v>6.0449999999999999</v>
      </c>
      <c r="Z55" s="67"/>
      <c r="AA55" s="27"/>
      <c r="AB55" s="56"/>
      <c r="AC55" s="67"/>
      <c r="AD55" s="27"/>
      <c r="AE55" s="51"/>
      <c r="AF55" s="139"/>
      <c r="AG55" s="27"/>
      <c r="AH55" s="56"/>
      <c r="AI55" s="48"/>
      <c r="AJ55" s="27"/>
      <c r="AK55" s="51"/>
      <c r="AL55" s="48"/>
      <c r="AM55" s="27"/>
      <c r="AN55" s="51"/>
      <c r="AO55" s="79">
        <f t="shared" si="7"/>
        <v>0</v>
      </c>
      <c r="AP55" s="136"/>
      <c r="AQ55" s="137"/>
    </row>
    <row r="56" spans="1:43" ht="5.0999999999999996" customHeight="1" x14ac:dyDescent="0.25">
      <c r="A56" s="142"/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2"/>
      <c r="W56" s="142"/>
      <c r="X56" s="142"/>
      <c r="Y56" s="142"/>
      <c r="Z56" s="142"/>
      <c r="AA56" s="142"/>
      <c r="AB56" s="142"/>
      <c r="AC56" s="142"/>
      <c r="AD56" s="142"/>
      <c r="AE56" s="142"/>
      <c r="AF56" s="142"/>
      <c r="AG56" s="142"/>
      <c r="AH56" s="142"/>
      <c r="AI56" s="142"/>
      <c r="AJ56" s="142"/>
      <c r="AK56" s="142"/>
      <c r="AL56" s="142"/>
      <c r="AM56" s="142"/>
      <c r="AN56" s="142"/>
      <c r="AO56" s="142"/>
      <c r="AP56" s="142"/>
      <c r="AQ56" s="142"/>
    </row>
    <row r="57" spans="1:43" ht="12" customHeight="1" x14ac:dyDescent="0.25">
      <c r="A57" s="129">
        <v>17</v>
      </c>
      <c r="B57" s="130" t="s">
        <v>334</v>
      </c>
      <c r="C57" s="131">
        <v>218</v>
      </c>
      <c r="D57" s="33">
        <v>0.16070000000000001</v>
      </c>
      <c r="E57" s="33"/>
      <c r="F57" s="138">
        <v>2</v>
      </c>
      <c r="G57" s="33">
        <v>9</v>
      </c>
      <c r="H57" s="33"/>
      <c r="I57" s="33">
        <v>1170</v>
      </c>
      <c r="J57" s="33"/>
      <c r="K57" s="33"/>
      <c r="L57" s="33"/>
      <c r="M57" s="33"/>
      <c r="N57" s="54">
        <f t="shared" si="4"/>
        <v>1170</v>
      </c>
      <c r="O57" s="132">
        <f t="shared" si="15"/>
        <v>17</v>
      </c>
      <c r="P57" s="129">
        <v>1</v>
      </c>
      <c r="Q57" s="32">
        <f t="shared" si="17"/>
        <v>0.16070000000000001</v>
      </c>
      <c r="R57" s="32">
        <f t="shared" ref="R57:R84" si="20">IF((D57)&gt;0,N57,)</f>
        <v>1170</v>
      </c>
      <c r="S57" s="32">
        <f t="shared" si="18"/>
        <v>0</v>
      </c>
      <c r="T57" s="32">
        <f t="shared" ref="T57:T84" si="21">IF((E57)&gt;0,N57,)</f>
        <v>0</v>
      </c>
      <c r="U57" s="32">
        <f t="shared" si="0"/>
        <v>9</v>
      </c>
      <c r="V57" s="32">
        <f t="shared" si="1"/>
        <v>1170</v>
      </c>
      <c r="W57" s="32">
        <f t="shared" si="13"/>
        <v>0</v>
      </c>
      <c r="X57" s="32"/>
      <c r="Y57" s="57">
        <f t="shared" si="14"/>
        <v>10718.019</v>
      </c>
      <c r="Z57" s="67">
        <f>Y57+Y59+Y61+Y58</f>
        <v>17435.566666666666</v>
      </c>
      <c r="AA57" s="27">
        <f>Z57/$Z$238%</f>
        <v>2.0193347447224927</v>
      </c>
      <c r="AB57" s="56">
        <f t="shared" si="16"/>
        <v>2.0193347447224927</v>
      </c>
      <c r="AC57" s="67"/>
      <c r="AD57" s="27">
        <f>AC57/$AC$238%</f>
        <v>0</v>
      </c>
      <c r="AE57" s="51">
        <f t="shared" si="2"/>
        <v>0</v>
      </c>
      <c r="AF57" s="139">
        <f>Y60</f>
        <v>233.36600000000001</v>
      </c>
      <c r="AG57" s="27">
        <f>AF57/$AF$238%</f>
        <v>8.6967636915724515</v>
      </c>
      <c r="AH57" s="56">
        <f t="shared" si="19"/>
        <v>8.6967636915724515</v>
      </c>
      <c r="AI57" s="48"/>
      <c r="AJ57" s="27">
        <f>AI57/$AI$238%</f>
        <v>0</v>
      </c>
      <c r="AK57" s="51">
        <f t="shared" si="5"/>
        <v>0</v>
      </c>
      <c r="AL57" s="48"/>
      <c r="AM57" s="27">
        <f>AL57/$AI$238%</f>
        <v>0</v>
      </c>
      <c r="AN57" s="51">
        <f t="shared" ref="AN57:AN121" si="22">AM57</f>
        <v>0</v>
      </c>
      <c r="AO57" s="79">
        <f t="shared" si="7"/>
        <v>1.9674365399041585</v>
      </c>
      <c r="AP57" s="136"/>
      <c r="AQ57" s="137"/>
    </row>
    <row r="58" spans="1:43" ht="12" customHeight="1" x14ac:dyDescent="0.25">
      <c r="A58" s="129"/>
      <c r="B58" s="130"/>
      <c r="C58" s="131">
        <v>726</v>
      </c>
      <c r="D58" s="33"/>
      <c r="E58" s="33"/>
      <c r="F58" s="138">
        <v>1</v>
      </c>
      <c r="G58" s="33">
        <v>5</v>
      </c>
      <c r="H58" s="33"/>
      <c r="I58" s="33">
        <v>1170</v>
      </c>
      <c r="J58" s="33"/>
      <c r="K58" s="33"/>
      <c r="L58" s="33"/>
      <c r="M58" s="33"/>
      <c r="N58" s="54">
        <f t="shared" ref="N58" si="23">SUM(I58:M58)</f>
        <v>1170</v>
      </c>
      <c r="O58" s="132">
        <f t="shared" ref="O58" si="24">A58</f>
        <v>0</v>
      </c>
      <c r="P58" s="129">
        <v>1</v>
      </c>
      <c r="Q58" s="32">
        <f t="shared" ref="Q58" si="25">D58</f>
        <v>0</v>
      </c>
      <c r="R58" s="32">
        <f t="shared" ref="R58" si="26">IF((D58)&gt;0,N58,)</f>
        <v>0</v>
      </c>
      <c r="S58" s="32">
        <f t="shared" ref="S58" si="27">E58*0.5*2/3</f>
        <v>0</v>
      </c>
      <c r="T58" s="32">
        <f t="shared" ref="T58" si="28">IF((E58)&gt;0,N58,)</f>
        <v>0</v>
      </c>
      <c r="U58" s="32">
        <f t="shared" ref="U58" si="29">G58</f>
        <v>5</v>
      </c>
      <c r="V58" s="32">
        <f t="shared" ref="V58" si="30">IF((F58)&gt;0,N58,)</f>
        <v>1170</v>
      </c>
      <c r="W58" s="32">
        <f t="shared" ref="W58" si="31">H58*10</f>
        <v>0</v>
      </c>
      <c r="X58" s="32"/>
      <c r="Y58" s="57">
        <f t="shared" ref="Y58" si="32">Q58*R58+S58*T58+U58*V58+W58*X58</f>
        <v>5850</v>
      </c>
      <c r="Z58" s="67"/>
      <c r="AA58" s="27">
        <f>Z58/$Z$238%</f>
        <v>0</v>
      </c>
      <c r="AB58" s="56">
        <f t="shared" ref="AB58" si="33">AA58</f>
        <v>0</v>
      </c>
      <c r="AC58" s="67"/>
      <c r="AD58" s="27">
        <f>AC58/$AC$238%</f>
        <v>0</v>
      </c>
      <c r="AE58" s="51">
        <f t="shared" ref="AE58" si="34">AD58</f>
        <v>0</v>
      </c>
      <c r="AF58" s="139"/>
      <c r="AG58" s="27">
        <f>AF58/$AF$238%</f>
        <v>0</v>
      </c>
      <c r="AH58" s="56">
        <f t="shared" ref="AH58" si="35">AG58</f>
        <v>0</v>
      </c>
      <c r="AI58" s="48"/>
      <c r="AJ58" s="27"/>
      <c r="AK58" s="51"/>
      <c r="AL58" s="48"/>
      <c r="AM58" s="27"/>
      <c r="AN58" s="51"/>
      <c r="AO58" s="79">
        <f t="shared" si="7"/>
        <v>0</v>
      </c>
      <c r="AP58" s="136"/>
      <c r="AQ58" s="137"/>
    </row>
    <row r="59" spans="1:43" ht="11.1" customHeight="1" x14ac:dyDescent="0.25">
      <c r="A59" s="129"/>
      <c r="B59" s="130"/>
      <c r="C59" s="131">
        <v>596</v>
      </c>
      <c r="D59" s="33">
        <v>2.1387</v>
      </c>
      <c r="E59" s="33">
        <v>0.2515</v>
      </c>
      <c r="F59" s="138"/>
      <c r="G59" s="33"/>
      <c r="H59" s="33"/>
      <c r="I59" s="33">
        <v>350</v>
      </c>
      <c r="J59" s="33"/>
      <c r="K59" s="33"/>
      <c r="L59" s="33"/>
      <c r="M59" s="33"/>
      <c r="N59" s="54">
        <f t="shared" si="4"/>
        <v>350</v>
      </c>
      <c r="O59" s="132">
        <v>17</v>
      </c>
      <c r="P59" s="129">
        <v>1</v>
      </c>
      <c r="Q59" s="32">
        <f t="shared" si="17"/>
        <v>2.1387</v>
      </c>
      <c r="R59" s="32">
        <f t="shared" si="20"/>
        <v>350</v>
      </c>
      <c r="S59" s="32">
        <f t="shared" si="18"/>
        <v>8.3833333333333329E-2</v>
      </c>
      <c r="T59" s="32">
        <f t="shared" si="21"/>
        <v>350</v>
      </c>
      <c r="U59" s="32">
        <f t="shared" si="0"/>
        <v>0</v>
      </c>
      <c r="V59" s="32">
        <f t="shared" si="1"/>
        <v>0</v>
      </c>
      <c r="W59" s="32">
        <f t="shared" si="13"/>
        <v>0</v>
      </c>
      <c r="X59" s="32"/>
      <c r="Y59" s="57">
        <f t="shared" si="14"/>
        <v>777.88666666666677</v>
      </c>
      <c r="Z59" s="67"/>
      <c r="AA59" s="27">
        <f>Z59/$Z$238%</f>
        <v>0</v>
      </c>
      <c r="AB59" s="56">
        <f t="shared" si="16"/>
        <v>0</v>
      </c>
      <c r="AC59" s="67"/>
      <c r="AD59" s="27">
        <f>AC59/$AC$238%</f>
        <v>0</v>
      </c>
      <c r="AE59" s="51">
        <f t="shared" si="2"/>
        <v>0</v>
      </c>
      <c r="AF59" s="139"/>
      <c r="AG59" s="27">
        <f>AF59/$AF$238%</f>
        <v>0</v>
      </c>
      <c r="AH59" s="56">
        <f t="shared" si="19"/>
        <v>0</v>
      </c>
      <c r="AI59" s="48"/>
      <c r="AJ59" s="27">
        <f>AI59/$AI$238%</f>
        <v>0</v>
      </c>
      <c r="AK59" s="51">
        <f t="shared" si="5"/>
        <v>0</v>
      </c>
      <c r="AL59" s="48"/>
      <c r="AM59" s="27">
        <f>AL59/$AI$238%</f>
        <v>0</v>
      </c>
      <c r="AN59" s="51">
        <f t="shared" si="22"/>
        <v>0</v>
      </c>
      <c r="AO59" s="79">
        <f t="shared" si="7"/>
        <v>0</v>
      </c>
      <c r="AP59" s="136" t="s">
        <v>23</v>
      </c>
      <c r="AQ59" s="137"/>
    </row>
    <row r="60" spans="1:43" ht="11.1" customHeight="1" x14ac:dyDescent="0.25">
      <c r="A60" s="129"/>
      <c r="B60" s="130"/>
      <c r="C60" s="131"/>
      <c r="D60" s="33">
        <v>2.1387</v>
      </c>
      <c r="E60" s="33">
        <v>0.2515</v>
      </c>
      <c r="F60" s="138"/>
      <c r="G60" s="33"/>
      <c r="H60" s="33"/>
      <c r="I60" s="33"/>
      <c r="J60" s="33"/>
      <c r="K60" s="33">
        <v>105</v>
      </c>
      <c r="L60" s="33"/>
      <c r="M60" s="33"/>
      <c r="N60" s="54">
        <f t="shared" si="4"/>
        <v>105</v>
      </c>
      <c r="O60" s="132">
        <v>17</v>
      </c>
      <c r="P60" s="129">
        <v>3</v>
      </c>
      <c r="Q60" s="32">
        <f>D60</f>
        <v>2.1387</v>
      </c>
      <c r="R60" s="32">
        <f t="shared" si="20"/>
        <v>105</v>
      </c>
      <c r="S60" s="32">
        <f>E60*0.5*2/3</f>
        <v>8.3833333333333329E-2</v>
      </c>
      <c r="T60" s="32">
        <f t="shared" si="21"/>
        <v>105</v>
      </c>
      <c r="U60" s="32">
        <f t="shared" si="0"/>
        <v>0</v>
      </c>
      <c r="V60" s="32"/>
      <c r="W60" s="32"/>
      <c r="X60" s="32"/>
      <c r="Y60" s="57">
        <f t="shared" si="14"/>
        <v>233.36600000000001</v>
      </c>
      <c r="Z60" s="67"/>
      <c r="AA60" s="27"/>
      <c r="AB60" s="56"/>
      <c r="AC60" s="67"/>
      <c r="AD60" s="27"/>
      <c r="AE60" s="51"/>
      <c r="AF60" s="139"/>
      <c r="AG60" s="27"/>
      <c r="AH60" s="56"/>
      <c r="AI60" s="48"/>
      <c r="AJ60" s="27">
        <f>AI60/$AI$238%</f>
        <v>0</v>
      </c>
      <c r="AK60" s="51">
        <f t="shared" si="5"/>
        <v>0</v>
      </c>
      <c r="AL60" s="48"/>
      <c r="AM60" s="27">
        <f>AL60/$AI$238%</f>
        <v>0</v>
      </c>
      <c r="AN60" s="51">
        <f t="shared" si="22"/>
        <v>0</v>
      </c>
      <c r="AO60" s="79">
        <f t="shared" si="7"/>
        <v>0</v>
      </c>
      <c r="AP60" s="136"/>
      <c r="AQ60" s="137"/>
    </row>
    <row r="61" spans="1:43" ht="11.1" customHeight="1" x14ac:dyDescent="0.25">
      <c r="A61" s="129"/>
      <c r="B61" s="130"/>
      <c r="C61" s="131">
        <v>264</v>
      </c>
      <c r="D61" s="33"/>
      <c r="E61" s="33">
        <v>0.22989999999999999</v>
      </c>
      <c r="F61" s="138"/>
      <c r="G61" s="33"/>
      <c r="H61" s="33"/>
      <c r="I61" s="33">
        <v>1170</v>
      </c>
      <c r="J61" s="33"/>
      <c r="K61" s="33"/>
      <c r="L61" s="33"/>
      <c r="M61" s="33"/>
      <c r="N61" s="54">
        <f t="shared" si="4"/>
        <v>1170</v>
      </c>
      <c r="O61" s="132">
        <v>17</v>
      </c>
      <c r="P61" s="129">
        <v>1</v>
      </c>
      <c r="Q61" s="32">
        <f t="shared" si="17"/>
        <v>0</v>
      </c>
      <c r="R61" s="32">
        <f t="shared" si="20"/>
        <v>0</v>
      </c>
      <c r="S61" s="32">
        <f t="shared" si="18"/>
        <v>7.6633333333333331E-2</v>
      </c>
      <c r="T61" s="32">
        <f t="shared" si="21"/>
        <v>1170</v>
      </c>
      <c r="U61" s="32">
        <f t="shared" si="0"/>
        <v>0</v>
      </c>
      <c r="V61" s="32">
        <f t="shared" ref="V61:V84" si="36">IF((F61)&gt;0,N61,)</f>
        <v>0</v>
      </c>
      <c r="W61" s="32">
        <f t="shared" si="13"/>
        <v>0</v>
      </c>
      <c r="X61" s="32"/>
      <c r="Y61" s="57">
        <f t="shared" si="14"/>
        <v>89.661000000000001</v>
      </c>
      <c r="Z61" s="67"/>
      <c r="AA61" s="27">
        <f>Z61/$Z$238%</f>
        <v>0</v>
      </c>
      <c r="AB61" s="56">
        <f t="shared" si="16"/>
        <v>0</v>
      </c>
      <c r="AC61" s="67"/>
      <c r="AD61" s="27">
        <f>AC61/$AC$238%</f>
        <v>0</v>
      </c>
      <c r="AE61" s="51">
        <f t="shared" si="2"/>
        <v>0</v>
      </c>
      <c r="AF61" s="139"/>
      <c r="AG61" s="27">
        <f>AF61/$AF$238%</f>
        <v>0</v>
      </c>
      <c r="AH61" s="56">
        <f t="shared" si="19"/>
        <v>0</v>
      </c>
      <c r="AI61" s="48"/>
      <c r="AJ61" s="27">
        <f>AI61/$AI$238%</f>
        <v>0</v>
      </c>
      <c r="AK61" s="51">
        <f t="shared" si="5"/>
        <v>0</v>
      </c>
      <c r="AL61" s="48"/>
      <c r="AM61" s="27">
        <f>AL61/$AI$238%</f>
        <v>0</v>
      </c>
      <c r="AN61" s="51">
        <f t="shared" si="22"/>
        <v>0</v>
      </c>
      <c r="AO61" s="79">
        <f t="shared" si="7"/>
        <v>0</v>
      </c>
      <c r="AP61" s="136" t="s">
        <v>23</v>
      </c>
      <c r="AQ61" s="137"/>
    </row>
    <row r="62" spans="1:43" ht="5.0999999999999996" customHeight="1" x14ac:dyDescent="0.25">
      <c r="A62" s="142"/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2"/>
      <c r="AM62" s="142"/>
      <c r="AN62" s="142"/>
      <c r="AO62" s="142"/>
      <c r="AP62" s="142"/>
      <c r="AQ62" s="142"/>
    </row>
    <row r="63" spans="1:43" ht="11.25" customHeight="1" x14ac:dyDescent="0.25">
      <c r="A63" s="129">
        <v>18</v>
      </c>
      <c r="B63" s="130" t="s">
        <v>504</v>
      </c>
      <c r="C63" s="131">
        <v>221</v>
      </c>
      <c r="D63" s="33"/>
      <c r="E63" s="33"/>
      <c r="F63" s="138">
        <v>1</v>
      </c>
      <c r="G63" s="33">
        <v>5</v>
      </c>
      <c r="H63" s="33">
        <v>1</v>
      </c>
      <c r="I63" s="33">
        <v>1170</v>
      </c>
      <c r="J63" s="33"/>
      <c r="K63" s="33"/>
      <c r="L63" s="33"/>
      <c r="M63" s="33"/>
      <c r="N63" s="54">
        <f t="shared" si="4"/>
        <v>1170</v>
      </c>
      <c r="O63" s="132">
        <f t="shared" si="15"/>
        <v>18</v>
      </c>
      <c r="P63" s="129">
        <v>1</v>
      </c>
      <c r="Q63" s="32">
        <f t="shared" si="17"/>
        <v>0</v>
      </c>
      <c r="R63" s="32">
        <f t="shared" si="20"/>
        <v>0</v>
      </c>
      <c r="S63" s="32">
        <f t="shared" si="18"/>
        <v>0</v>
      </c>
      <c r="T63" s="32">
        <f t="shared" si="21"/>
        <v>0</v>
      </c>
      <c r="U63" s="32">
        <f t="shared" si="0"/>
        <v>5</v>
      </c>
      <c r="V63" s="32">
        <f t="shared" si="36"/>
        <v>1170</v>
      </c>
      <c r="W63" s="32">
        <f>H63*20</f>
        <v>20</v>
      </c>
      <c r="X63" s="32">
        <v>1170</v>
      </c>
      <c r="Y63" s="57">
        <f t="shared" si="14"/>
        <v>29250</v>
      </c>
      <c r="Z63" s="67">
        <f t="shared" si="12"/>
        <v>29250</v>
      </c>
      <c r="AA63" s="27">
        <f>Z63/$Z$238%</f>
        <v>3.3876467804200749</v>
      </c>
      <c r="AB63" s="56">
        <f t="shared" si="16"/>
        <v>3.3876467804200749</v>
      </c>
      <c r="AC63" s="67"/>
      <c r="AD63" s="27">
        <f>AC63/$AC$238%</f>
        <v>0</v>
      </c>
      <c r="AE63" s="51">
        <f t="shared" si="2"/>
        <v>0</v>
      </c>
      <c r="AF63" s="139"/>
      <c r="AG63" s="27">
        <f>AF63/$AF$238%</f>
        <v>0</v>
      </c>
      <c r="AH63" s="56">
        <f t="shared" si="19"/>
        <v>0</v>
      </c>
      <c r="AI63" s="48"/>
      <c r="AJ63" s="27">
        <f>AI63/$AI$238%</f>
        <v>0</v>
      </c>
      <c r="AK63" s="51">
        <f t="shared" si="5"/>
        <v>0</v>
      </c>
      <c r="AL63" s="48"/>
      <c r="AM63" s="27">
        <f>AL63/$AI$238%</f>
        <v>0</v>
      </c>
      <c r="AN63" s="51">
        <f t="shared" si="22"/>
        <v>0</v>
      </c>
      <c r="AO63" s="79">
        <f t="shared" si="7"/>
        <v>2.3805085484032955</v>
      </c>
      <c r="AP63" s="136" t="s">
        <v>49</v>
      </c>
      <c r="AQ63" s="137"/>
    </row>
    <row r="64" spans="1:43" ht="5.0999999999999996" customHeight="1" x14ac:dyDescent="0.25">
      <c r="A64" s="142"/>
      <c r="B64" s="142"/>
      <c r="C64" s="142"/>
      <c r="D64" s="142"/>
      <c r="E64" s="142"/>
      <c r="F64" s="142"/>
      <c r="G64" s="142"/>
      <c r="H64" s="142"/>
      <c r="I64" s="142"/>
      <c r="J64" s="142"/>
      <c r="K64" s="142"/>
      <c r="L64" s="142"/>
      <c r="M64" s="142"/>
      <c r="N64" s="142"/>
      <c r="O64" s="142"/>
      <c r="P64" s="142"/>
      <c r="Q64" s="142"/>
      <c r="R64" s="142"/>
      <c r="S64" s="142"/>
      <c r="T64" s="142"/>
      <c r="U64" s="142"/>
      <c r="V64" s="142"/>
      <c r="W64" s="142"/>
      <c r="X64" s="142"/>
      <c r="Y64" s="142"/>
      <c r="Z64" s="142"/>
      <c r="AA64" s="142"/>
      <c r="AB64" s="142"/>
      <c r="AC64" s="142"/>
      <c r="AD64" s="142"/>
      <c r="AE64" s="142"/>
      <c r="AF64" s="142"/>
      <c r="AG64" s="142"/>
      <c r="AH64" s="142"/>
      <c r="AI64" s="142"/>
      <c r="AJ64" s="142"/>
      <c r="AK64" s="142"/>
      <c r="AL64" s="142"/>
      <c r="AM64" s="142"/>
      <c r="AN64" s="142"/>
      <c r="AO64" s="142"/>
      <c r="AP64" s="142"/>
      <c r="AQ64" s="142"/>
    </row>
    <row r="65" spans="1:43" ht="24" customHeight="1" x14ac:dyDescent="0.25">
      <c r="A65" s="129">
        <v>19</v>
      </c>
      <c r="B65" s="130" t="s">
        <v>511</v>
      </c>
      <c r="C65" s="131">
        <v>222</v>
      </c>
      <c r="D65" s="33"/>
      <c r="E65" s="33"/>
      <c r="F65" s="138">
        <v>2</v>
      </c>
      <c r="G65" s="33">
        <v>9</v>
      </c>
      <c r="H65" s="33">
        <v>1</v>
      </c>
      <c r="I65" s="33">
        <v>1170</v>
      </c>
      <c r="J65" s="33"/>
      <c r="K65" s="33"/>
      <c r="L65" s="33"/>
      <c r="M65" s="33"/>
      <c r="N65" s="54">
        <f t="shared" si="4"/>
        <v>1170</v>
      </c>
      <c r="O65" s="132">
        <f t="shared" si="15"/>
        <v>19</v>
      </c>
      <c r="P65" s="129">
        <v>1</v>
      </c>
      <c r="Q65" s="32">
        <f t="shared" si="17"/>
        <v>0</v>
      </c>
      <c r="R65" s="32">
        <f t="shared" si="20"/>
        <v>0</v>
      </c>
      <c r="S65" s="32">
        <f t="shared" si="18"/>
        <v>0</v>
      </c>
      <c r="T65" s="32">
        <f t="shared" si="21"/>
        <v>0</v>
      </c>
      <c r="U65" s="32">
        <f t="shared" si="0"/>
        <v>9</v>
      </c>
      <c r="V65" s="32">
        <f t="shared" si="36"/>
        <v>1170</v>
      </c>
      <c r="W65" s="32">
        <f>H65*10</f>
        <v>10</v>
      </c>
      <c r="X65" s="32">
        <v>1170</v>
      </c>
      <c r="Y65" s="57">
        <f t="shared" si="14"/>
        <v>22230</v>
      </c>
      <c r="Z65" s="67">
        <f t="shared" si="12"/>
        <v>22230</v>
      </c>
      <c r="AA65" s="27">
        <f>Z65/$Z$238%</f>
        <v>2.574611553119257</v>
      </c>
      <c r="AB65" s="56">
        <f t="shared" si="16"/>
        <v>2.574611553119257</v>
      </c>
      <c r="AC65" s="67"/>
      <c r="AD65" s="27">
        <f>AC65/$AC$238%</f>
        <v>0</v>
      </c>
      <c r="AE65" s="51">
        <f t="shared" si="2"/>
        <v>0</v>
      </c>
      <c r="AF65" s="139"/>
      <c r="AG65" s="27">
        <f>AF65/$AF$238%</f>
        <v>0</v>
      </c>
      <c r="AH65" s="56">
        <f t="shared" si="19"/>
        <v>0</v>
      </c>
      <c r="AI65" s="48"/>
      <c r="AJ65" s="27">
        <f>AI65/$AI$238%</f>
        <v>0</v>
      </c>
      <c r="AK65" s="51">
        <f t="shared" si="5"/>
        <v>0</v>
      </c>
      <c r="AL65" s="48"/>
      <c r="AM65" s="27">
        <f>AL65/$AI$238%</f>
        <v>0</v>
      </c>
      <c r="AN65" s="51">
        <f t="shared" si="22"/>
        <v>0</v>
      </c>
      <c r="AO65" s="79">
        <f t="shared" si="7"/>
        <v>1.8091864967865048</v>
      </c>
      <c r="AP65" s="136"/>
      <c r="AQ65" s="137"/>
    </row>
    <row r="66" spans="1:43" ht="5.0999999999999996" customHeight="1" x14ac:dyDescent="0.25">
      <c r="A66" s="142"/>
      <c r="B66" s="142"/>
      <c r="C66" s="142"/>
      <c r="D66" s="142"/>
      <c r="E66" s="142"/>
      <c r="F66" s="142"/>
      <c r="G66" s="142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2"/>
      <c r="AM66" s="142"/>
      <c r="AN66" s="142"/>
      <c r="AO66" s="142"/>
      <c r="AP66" s="142"/>
      <c r="AQ66" s="142"/>
    </row>
    <row r="67" spans="1:43" ht="11.1" customHeight="1" x14ac:dyDescent="0.25">
      <c r="A67" s="129">
        <v>20</v>
      </c>
      <c r="B67" s="130" t="s">
        <v>50</v>
      </c>
      <c r="C67" s="131">
        <v>259</v>
      </c>
      <c r="D67" s="33">
        <v>3.0476999999999999</v>
      </c>
      <c r="E67" s="33">
        <v>0.21229999999999999</v>
      </c>
      <c r="F67" s="138" t="s">
        <v>222</v>
      </c>
      <c r="G67" s="33"/>
      <c r="H67" s="33"/>
      <c r="I67" s="33">
        <v>1170</v>
      </c>
      <c r="J67" s="33"/>
      <c r="K67" s="33"/>
      <c r="L67" s="33"/>
      <c r="M67" s="33"/>
      <c r="N67" s="54">
        <f t="shared" si="4"/>
        <v>1170</v>
      </c>
      <c r="O67" s="132">
        <f t="shared" si="15"/>
        <v>20</v>
      </c>
      <c r="P67" s="129">
        <v>1</v>
      </c>
      <c r="Q67" s="32">
        <f t="shared" si="17"/>
        <v>3.0476999999999999</v>
      </c>
      <c r="R67" s="32">
        <f t="shared" si="20"/>
        <v>1170</v>
      </c>
      <c r="S67" s="32">
        <f t="shared" si="18"/>
        <v>7.0766666666666658E-2</v>
      </c>
      <c r="T67" s="32">
        <f t="shared" si="21"/>
        <v>1170</v>
      </c>
      <c r="U67" s="32">
        <f t="shared" si="0"/>
        <v>0</v>
      </c>
      <c r="V67" s="32">
        <f t="shared" si="36"/>
        <v>1170</v>
      </c>
      <c r="W67" s="32">
        <f t="shared" si="13"/>
        <v>0</v>
      </c>
      <c r="X67" s="32"/>
      <c r="Y67" s="57">
        <f t="shared" si="14"/>
        <v>3648.6059999999998</v>
      </c>
      <c r="Z67" s="67">
        <f>Y67+Y68</f>
        <v>3800.6669999999999</v>
      </c>
      <c r="AA67" s="27">
        <f>Z67/$Z$238%</f>
        <v>0.44018178892303678</v>
      </c>
      <c r="AB67" s="56">
        <f t="shared" si="16"/>
        <v>0.44018178892303678</v>
      </c>
      <c r="AC67" s="67"/>
      <c r="AD67" s="27">
        <f>AC67/$AC$238%</f>
        <v>0</v>
      </c>
      <c r="AE67" s="51">
        <f t="shared" si="2"/>
        <v>0</v>
      </c>
      <c r="AF67" s="139"/>
      <c r="AG67" s="27">
        <f>AF67/$AF$238%</f>
        <v>0</v>
      </c>
      <c r="AH67" s="56">
        <f t="shared" si="19"/>
        <v>0</v>
      </c>
      <c r="AI67" s="48"/>
      <c r="AJ67" s="27">
        <f>AI67/$AI$238%</f>
        <v>0</v>
      </c>
      <c r="AK67" s="51">
        <f t="shared" si="5"/>
        <v>0</v>
      </c>
      <c r="AL67" s="48"/>
      <c r="AM67" s="27">
        <f>AL67/$AI$238%</f>
        <v>0</v>
      </c>
      <c r="AN67" s="51">
        <f t="shared" si="22"/>
        <v>0</v>
      </c>
      <c r="AO67" s="79">
        <f t="shared" si="7"/>
        <v>0.3093169327567285</v>
      </c>
      <c r="AP67" s="136" t="s">
        <v>23</v>
      </c>
      <c r="AQ67" s="137"/>
    </row>
    <row r="68" spans="1:43" ht="11.1" customHeight="1" x14ac:dyDescent="0.25">
      <c r="A68" s="129"/>
      <c r="B68" s="130"/>
      <c r="C68" s="131">
        <v>262</v>
      </c>
      <c r="D68" s="33"/>
      <c r="E68" s="33">
        <v>0.38990000000000002</v>
      </c>
      <c r="F68" s="138"/>
      <c r="G68" s="33"/>
      <c r="H68" s="33"/>
      <c r="I68" s="33">
        <v>1170</v>
      </c>
      <c r="J68" s="33"/>
      <c r="K68" s="33"/>
      <c r="L68" s="33"/>
      <c r="M68" s="33"/>
      <c r="N68" s="54">
        <f t="shared" si="4"/>
        <v>1170</v>
      </c>
      <c r="O68" s="132">
        <v>20</v>
      </c>
      <c r="P68" s="129">
        <v>1</v>
      </c>
      <c r="Q68" s="32">
        <f t="shared" si="17"/>
        <v>0</v>
      </c>
      <c r="R68" s="32">
        <f t="shared" si="20"/>
        <v>0</v>
      </c>
      <c r="S68" s="32">
        <f t="shared" si="18"/>
        <v>0.12996666666666667</v>
      </c>
      <c r="T68" s="32">
        <f t="shared" si="21"/>
        <v>1170</v>
      </c>
      <c r="U68" s="32">
        <f t="shared" si="0"/>
        <v>0</v>
      </c>
      <c r="V68" s="32">
        <f t="shared" si="36"/>
        <v>0</v>
      </c>
      <c r="W68" s="32">
        <f t="shared" si="13"/>
        <v>0</v>
      </c>
      <c r="X68" s="32"/>
      <c r="Y68" s="57">
        <f t="shared" si="14"/>
        <v>152.06100000000001</v>
      </c>
      <c r="Z68" s="67"/>
      <c r="AA68" s="27">
        <f>Z68/$Z$238%</f>
        <v>0</v>
      </c>
      <c r="AB68" s="56">
        <f t="shared" si="16"/>
        <v>0</v>
      </c>
      <c r="AC68" s="67"/>
      <c r="AD68" s="27">
        <f>AC68/$AC$238%</f>
        <v>0</v>
      </c>
      <c r="AE68" s="51">
        <f t="shared" si="2"/>
        <v>0</v>
      </c>
      <c r="AF68" s="139"/>
      <c r="AG68" s="27">
        <f>AF68/$AF$238%</f>
        <v>0</v>
      </c>
      <c r="AH68" s="56">
        <f t="shared" si="19"/>
        <v>0</v>
      </c>
      <c r="AI68" s="48"/>
      <c r="AJ68" s="27">
        <f>AI68/$AI$238%</f>
        <v>0</v>
      </c>
      <c r="AK68" s="51">
        <f t="shared" si="5"/>
        <v>0</v>
      </c>
      <c r="AL68" s="48"/>
      <c r="AM68" s="27">
        <f>AL68/$AI$238%</f>
        <v>0</v>
      </c>
      <c r="AN68" s="51">
        <f t="shared" si="22"/>
        <v>0</v>
      </c>
      <c r="AO68" s="79">
        <f t="shared" si="7"/>
        <v>0</v>
      </c>
      <c r="AP68" s="136" t="s">
        <v>23</v>
      </c>
      <c r="AQ68" s="137"/>
    </row>
    <row r="69" spans="1:43" ht="5.0999999999999996" customHeight="1" x14ac:dyDescent="0.25">
      <c r="A69" s="142"/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2"/>
      <c r="AG69" s="142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</row>
    <row r="70" spans="1:43" ht="12" customHeight="1" x14ac:dyDescent="0.25">
      <c r="A70" s="129">
        <v>21</v>
      </c>
      <c r="B70" s="130" t="s">
        <v>402</v>
      </c>
      <c r="C70" s="131">
        <v>260</v>
      </c>
      <c r="D70" s="33"/>
      <c r="E70" s="33"/>
      <c r="F70" s="138">
        <v>1</v>
      </c>
      <c r="G70" s="33">
        <v>5</v>
      </c>
      <c r="H70" s="33"/>
      <c r="I70" s="33">
        <v>1170</v>
      </c>
      <c r="J70" s="33"/>
      <c r="K70" s="33"/>
      <c r="L70" s="33"/>
      <c r="M70" s="33"/>
      <c r="N70" s="54">
        <f t="shared" si="4"/>
        <v>1170</v>
      </c>
      <c r="O70" s="132">
        <f t="shared" si="15"/>
        <v>21</v>
      </c>
      <c r="P70" s="129">
        <v>1</v>
      </c>
      <c r="Q70" s="32">
        <f t="shared" si="17"/>
        <v>0</v>
      </c>
      <c r="R70" s="32">
        <f t="shared" si="20"/>
        <v>0</v>
      </c>
      <c r="S70" s="32">
        <f t="shared" si="18"/>
        <v>0</v>
      </c>
      <c r="T70" s="32">
        <f t="shared" si="21"/>
        <v>0</v>
      </c>
      <c r="U70" s="32">
        <f t="shared" si="0"/>
        <v>5</v>
      </c>
      <c r="V70" s="32">
        <f t="shared" si="36"/>
        <v>1170</v>
      </c>
      <c r="W70" s="32">
        <f t="shared" si="13"/>
        <v>0</v>
      </c>
      <c r="X70" s="32"/>
      <c r="Y70" s="57">
        <f t="shared" si="14"/>
        <v>5850</v>
      </c>
      <c r="Z70" s="67">
        <f>Y70+Y71</f>
        <v>7252.4400000000005</v>
      </c>
      <c r="AA70" s="27">
        <f>Z70/$Z$238%</f>
        <v>0.83995572704922294</v>
      </c>
      <c r="AB70" s="56">
        <f t="shared" si="16"/>
        <v>0.83995572704922294</v>
      </c>
      <c r="AC70" s="67"/>
      <c r="AD70" s="27">
        <f>AC70/$AC$238%</f>
        <v>0</v>
      </c>
      <c r="AE70" s="51">
        <f t="shared" si="2"/>
        <v>0</v>
      </c>
      <c r="AF70" s="139"/>
      <c r="AG70" s="27">
        <f>AF70/$AF$238%</f>
        <v>0</v>
      </c>
      <c r="AH70" s="56">
        <f t="shared" si="19"/>
        <v>0</v>
      </c>
      <c r="AI70" s="48"/>
      <c r="AJ70" s="27">
        <f>AI70/$AI$238%</f>
        <v>0</v>
      </c>
      <c r="AK70" s="51">
        <f t="shared" ref="AK70:AK125" si="37">AJ70</f>
        <v>0</v>
      </c>
      <c r="AL70" s="48"/>
      <c r="AM70" s="27">
        <f>AL70/$AI$238%</f>
        <v>0</v>
      </c>
      <c r="AN70" s="51">
        <f t="shared" si="22"/>
        <v>0</v>
      </c>
      <c r="AO70" s="79">
        <f t="shared" si="7"/>
        <v>0.59023915954810258</v>
      </c>
      <c r="AP70" s="136"/>
      <c r="AQ70" s="137"/>
    </row>
    <row r="71" spans="1:43" ht="12" customHeight="1" x14ac:dyDescent="0.25">
      <c r="A71" s="129"/>
      <c r="B71" s="130"/>
      <c r="C71" s="131">
        <v>674</v>
      </c>
      <c r="D71" s="33">
        <v>0.95199999999999996</v>
      </c>
      <c r="E71" s="33">
        <v>0.74</v>
      </c>
      <c r="F71" s="138">
        <v>0</v>
      </c>
      <c r="G71" s="33"/>
      <c r="H71" s="33"/>
      <c r="I71" s="33">
        <v>1170</v>
      </c>
      <c r="J71" s="33"/>
      <c r="K71" s="33"/>
      <c r="L71" s="33"/>
      <c r="M71" s="33"/>
      <c r="N71" s="54">
        <f>SUM(I71:M71)</f>
        <v>1170</v>
      </c>
      <c r="O71" s="132">
        <v>21</v>
      </c>
      <c r="P71" s="129">
        <v>2</v>
      </c>
      <c r="Q71" s="32">
        <f>D71</f>
        <v>0.95199999999999996</v>
      </c>
      <c r="R71" s="32">
        <f>IF((D71)&gt;0,N71,)</f>
        <v>1170</v>
      </c>
      <c r="S71" s="32">
        <f>E71*0.5*2/3</f>
        <v>0.24666666666666667</v>
      </c>
      <c r="T71" s="32">
        <f>IF((E71)&gt;0,N71,)</f>
        <v>1170</v>
      </c>
      <c r="U71" s="32">
        <f>G71</f>
        <v>0</v>
      </c>
      <c r="V71" s="32">
        <f>IF((F71)&gt;0,N71,)</f>
        <v>0</v>
      </c>
      <c r="W71" s="32">
        <f>H71*10</f>
        <v>0</v>
      </c>
      <c r="X71" s="32"/>
      <c r="Y71" s="57">
        <f>Q71*R71+S71*T71+U71*V71+W71*X71</f>
        <v>1402.44</v>
      </c>
      <c r="Z71" s="67"/>
      <c r="AA71" s="27">
        <f>Z71/$Z$238%</f>
        <v>0</v>
      </c>
      <c r="AB71" s="56">
        <f>AA71</f>
        <v>0</v>
      </c>
      <c r="AC71" s="67"/>
      <c r="AD71" s="27">
        <f>AC71/$AC$238%</f>
        <v>0</v>
      </c>
      <c r="AE71" s="51">
        <f>AD71</f>
        <v>0</v>
      </c>
      <c r="AF71" s="139"/>
      <c r="AG71" s="27">
        <f>AF71/$AF$238%</f>
        <v>0</v>
      </c>
      <c r="AH71" s="56">
        <f>AG71</f>
        <v>0</v>
      </c>
      <c r="AI71" s="48"/>
      <c r="AJ71" s="27">
        <f>AI71/$AI$238%</f>
        <v>0</v>
      </c>
      <c r="AK71" s="51">
        <f>AJ71</f>
        <v>0</v>
      </c>
      <c r="AL71" s="48"/>
      <c r="AM71" s="27">
        <f>AL71/$AI$238%</f>
        <v>0</v>
      </c>
      <c r="AN71" s="51">
        <f>AM71</f>
        <v>0</v>
      </c>
      <c r="AO71" s="79">
        <f>AB71*$AA$7+AE71*$AD$7+AH71*$AG$7+AK71*$AJ$7+AN71*$AM$7</f>
        <v>0</v>
      </c>
      <c r="AP71" s="136" t="s">
        <v>23</v>
      </c>
      <c r="AQ71" s="137"/>
    </row>
    <row r="72" spans="1:43" ht="5.0999999999999996" customHeight="1" x14ac:dyDescent="0.25">
      <c r="A72" s="142"/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142"/>
      <c r="Q72" s="142"/>
      <c r="R72" s="142"/>
      <c r="S72" s="142"/>
      <c r="T72" s="142"/>
      <c r="U72" s="142"/>
      <c r="V72" s="142"/>
      <c r="W72" s="142"/>
      <c r="X72" s="142"/>
      <c r="Y72" s="142"/>
      <c r="Z72" s="142"/>
      <c r="AA72" s="142"/>
      <c r="AB72" s="142"/>
      <c r="AC72" s="142"/>
      <c r="AD72" s="142"/>
      <c r="AE72" s="142"/>
      <c r="AF72" s="142"/>
      <c r="AG72" s="142"/>
      <c r="AH72" s="142"/>
      <c r="AI72" s="142"/>
      <c r="AJ72" s="142"/>
      <c r="AK72" s="142"/>
      <c r="AL72" s="142"/>
      <c r="AM72" s="142"/>
      <c r="AN72" s="142"/>
      <c r="AO72" s="142"/>
      <c r="AP72" s="142"/>
      <c r="AQ72" s="142"/>
    </row>
    <row r="73" spans="1:43" ht="11.1" customHeight="1" x14ac:dyDescent="0.25">
      <c r="A73" s="129">
        <v>22</v>
      </c>
      <c r="B73" s="130" t="s">
        <v>69</v>
      </c>
      <c r="C73" s="131">
        <v>378</v>
      </c>
      <c r="D73" s="33"/>
      <c r="E73" s="33"/>
      <c r="F73" s="138">
        <v>1</v>
      </c>
      <c r="G73" s="33">
        <v>5</v>
      </c>
      <c r="H73" s="33"/>
      <c r="I73" s="33">
        <v>1170</v>
      </c>
      <c r="J73" s="33"/>
      <c r="K73" s="33"/>
      <c r="L73" s="33"/>
      <c r="M73" s="33"/>
      <c r="N73" s="54">
        <f t="shared" si="4"/>
        <v>1170</v>
      </c>
      <c r="O73" s="132">
        <f t="shared" si="15"/>
        <v>22</v>
      </c>
      <c r="P73" s="129">
        <v>1</v>
      </c>
      <c r="Q73" s="32">
        <f t="shared" si="17"/>
        <v>0</v>
      </c>
      <c r="R73" s="32">
        <f t="shared" si="20"/>
        <v>0</v>
      </c>
      <c r="S73" s="32">
        <f t="shared" si="18"/>
        <v>0</v>
      </c>
      <c r="T73" s="32">
        <f t="shared" si="21"/>
        <v>0</v>
      </c>
      <c r="U73" s="32">
        <f t="shared" si="0"/>
        <v>5</v>
      </c>
      <c r="V73" s="32">
        <f t="shared" si="36"/>
        <v>1170</v>
      </c>
      <c r="W73" s="32">
        <f t="shared" si="13"/>
        <v>0</v>
      </c>
      <c r="X73" s="32"/>
      <c r="Y73" s="57">
        <f t="shared" si="14"/>
        <v>5850</v>
      </c>
      <c r="Z73" s="67">
        <f t="shared" si="12"/>
        <v>5850</v>
      </c>
      <c r="AA73" s="27">
        <f>Z73/$Z$238%</f>
        <v>0.67752935608401499</v>
      </c>
      <c r="AB73" s="56">
        <f t="shared" si="16"/>
        <v>0.67752935608401499</v>
      </c>
      <c r="AC73" s="67"/>
      <c r="AD73" s="27">
        <f>AC73/$AC$238%</f>
        <v>0</v>
      </c>
      <c r="AE73" s="51">
        <f t="shared" ref="AE73:AE179" si="38">AD73</f>
        <v>0</v>
      </c>
      <c r="AF73" s="139"/>
      <c r="AG73" s="27">
        <f>AF73/$AF$238%</f>
        <v>0</v>
      </c>
      <c r="AH73" s="56">
        <f t="shared" si="19"/>
        <v>0</v>
      </c>
      <c r="AI73" s="48"/>
      <c r="AJ73" s="27">
        <f>AI73/$AI$238%</f>
        <v>0</v>
      </c>
      <c r="AK73" s="51">
        <f t="shared" si="37"/>
        <v>0</v>
      </c>
      <c r="AL73" s="48"/>
      <c r="AM73" s="27">
        <f>AL73/$AI$238%</f>
        <v>0</v>
      </c>
      <c r="AN73" s="51">
        <f t="shared" si="22"/>
        <v>0</v>
      </c>
      <c r="AO73" s="79">
        <f t="shared" si="7"/>
        <v>0.47610170968065912</v>
      </c>
      <c r="AP73" s="136"/>
      <c r="AQ73" s="137"/>
    </row>
    <row r="74" spans="1:43" ht="5.0999999999999996" customHeight="1" x14ac:dyDescent="0.25">
      <c r="A74" s="142"/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42"/>
      <c r="N74" s="142"/>
      <c r="O74" s="142"/>
      <c r="P74" s="142"/>
      <c r="Q74" s="142"/>
      <c r="R74" s="142"/>
      <c r="S74" s="142"/>
      <c r="T74" s="142"/>
      <c r="U74" s="142"/>
      <c r="V74" s="142"/>
      <c r="W74" s="142"/>
      <c r="X74" s="142"/>
      <c r="Y74" s="142"/>
      <c r="Z74" s="142"/>
      <c r="AA74" s="142"/>
      <c r="AB74" s="142"/>
      <c r="AC74" s="142"/>
      <c r="AD74" s="142"/>
      <c r="AE74" s="142"/>
      <c r="AF74" s="142"/>
      <c r="AG74" s="142"/>
      <c r="AH74" s="142"/>
      <c r="AI74" s="142"/>
      <c r="AJ74" s="142"/>
      <c r="AK74" s="142"/>
      <c r="AL74" s="142"/>
      <c r="AM74" s="142"/>
      <c r="AN74" s="142"/>
      <c r="AO74" s="142"/>
      <c r="AP74" s="142"/>
      <c r="AQ74" s="142"/>
    </row>
    <row r="75" spans="1:43" ht="11.25" customHeight="1" x14ac:dyDescent="0.25">
      <c r="A75" s="129">
        <v>23</v>
      </c>
      <c r="B75" s="130" t="s">
        <v>51</v>
      </c>
      <c r="C75" s="131">
        <v>381</v>
      </c>
      <c r="D75" s="33"/>
      <c r="E75" s="33"/>
      <c r="F75" s="138">
        <v>1</v>
      </c>
      <c r="G75" s="33">
        <v>5</v>
      </c>
      <c r="H75" s="33"/>
      <c r="I75" s="33">
        <v>1170</v>
      </c>
      <c r="J75" s="33"/>
      <c r="K75" s="33"/>
      <c r="L75" s="33"/>
      <c r="M75" s="33"/>
      <c r="N75" s="54">
        <f t="shared" si="4"/>
        <v>1170</v>
      </c>
      <c r="O75" s="132">
        <f t="shared" si="15"/>
        <v>23</v>
      </c>
      <c r="P75" s="129">
        <v>1</v>
      </c>
      <c r="Q75" s="32">
        <f t="shared" si="17"/>
        <v>0</v>
      </c>
      <c r="R75" s="32">
        <f t="shared" si="20"/>
        <v>0</v>
      </c>
      <c r="S75" s="32">
        <f t="shared" si="18"/>
        <v>0</v>
      </c>
      <c r="T75" s="32">
        <f t="shared" si="21"/>
        <v>0</v>
      </c>
      <c r="U75" s="32">
        <f t="shared" si="0"/>
        <v>5</v>
      </c>
      <c r="V75" s="32">
        <f t="shared" si="36"/>
        <v>1170</v>
      </c>
      <c r="W75" s="32">
        <f t="shared" si="13"/>
        <v>0</v>
      </c>
      <c r="X75" s="32"/>
      <c r="Y75" s="57">
        <f t="shared" si="14"/>
        <v>5850</v>
      </c>
      <c r="Z75" s="67">
        <f t="shared" si="12"/>
        <v>5850</v>
      </c>
      <c r="AA75" s="27">
        <f>Z75/$Z$238%</f>
        <v>0.67752935608401499</v>
      </c>
      <c r="AB75" s="56">
        <f t="shared" si="16"/>
        <v>0.67752935608401499</v>
      </c>
      <c r="AC75" s="67"/>
      <c r="AD75" s="27">
        <f>AC75/$AC$238%</f>
        <v>0</v>
      </c>
      <c r="AE75" s="51">
        <f t="shared" si="38"/>
        <v>0</v>
      </c>
      <c r="AF75" s="139"/>
      <c r="AG75" s="27">
        <f>AF75/$AF$238%</f>
        <v>0</v>
      </c>
      <c r="AH75" s="56">
        <f t="shared" si="19"/>
        <v>0</v>
      </c>
      <c r="AI75" s="48"/>
      <c r="AJ75" s="27">
        <f>AI75/$AI$238%</f>
        <v>0</v>
      </c>
      <c r="AK75" s="51">
        <f t="shared" si="37"/>
        <v>0</v>
      </c>
      <c r="AL75" s="48"/>
      <c r="AM75" s="27">
        <f>AL75/$AI$238%</f>
        <v>0</v>
      </c>
      <c r="AN75" s="51">
        <f t="shared" si="22"/>
        <v>0</v>
      </c>
      <c r="AO75" s="79">
        <f t="shared" si="7"/>
        <v>0.47610170968065912</v>
      </c>
      <c r="AP75" s="136"/>
      <c r="AQ75" s="137"/>
    </row>
    <row r="76" spans="1:43" ht="5.0999999999999996" customHeight="1" x14ac:dyDescent="0.25">
      <c r="A76" s="142"/>
      <c r="B76" s="142"/>
      <c r="C76" s="142"/>
      <c r="D76" s="142"/>
      <c r="E76" s="142"/>
      <c r="F76" s="142"/>
      <c r="G76" s="142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2"/>
      <c r="AC76" s="142"/>
      <c r="AD76" s="142"/>
      <c r="AE76" s="142"/>
      <c r="AF76" s="142"/>
      <c r="AG76" s="142"/>
      <c r="AH76" s="142"/>
      <c r="AI76" s="142"/>
      <c r="AJ76" s="142"/>
      <c r="AK76" s="142"/>
      <c r="AL76" s="142"/>
      <c r="AM76" s="142"/>
      <c r="AN76" s="142"/>
      <c r="AO76" s="142"/>
      <c r="AP76" s="142"/>
      <c r="AQ76" s="142"/>
    </row>
    <row r="77" spans="1:43" ht="12.75" customHeight="1" x14ac:dyDescent="0.25">
      <c r="A77" s="129">
        <v>24</v>
      </c>
      <c r="B77" s="130" t="s">
        <v>513</v>
      </c>
      <c r="C77" s="131">
        <v>383</v>
      </c>
      <c r="D77" s="33"/>
      <c r="E77" s="33"/>
      <c r="F77" s="138">
        <v>1</v>
      </c>
      <c r="G77" s="33">
        <v>5</v>
      </c>
      <c r="H77" s="33"/>
      <c r="I77" s="33">
        <v>1170</v>
      </c>
      <c r="J77" s="33"/>
      <c r="K77" s="33"/>
      <c r="L77" s="33"/>
      <c r="M77" s="33"/>
      <c r="N77" s="54">
        <f t="shared" ref="N77:N141" si="39">SUM(I77:M77)</f>
        <v>1170</v>
      </c>
      <c r="O77" s="132">
        <f t="shared" si="15"/>
        <v>24</v>
      </c>
      <c r="P77" s="129">
        <v>1</v>
      </c>
      <c r="Q77" s="32">
        <f t="shared" si="17"/>
        <v>0</v>
      </c>
      <c r="R77" s="32">
        <f t="shared" si="20"/>
        <v>0</v>
      </c>
      <c r="S77" s="32">
        <f t="shared" si="18"/>
        <v>0</v>
      </c>
      <c r="T77" s="32">
        <f t="shared" si="21"/>
        <v>0</v>
      </c>
      <c r="U77" s="32">
        <f t="shared" si="0"/>
        <v>5</v>
      </c>
      <c r="V77" s="32">
        <f t="shared" si="36"/>
        <v>1170</v>
      </c>
      <c r="W77" s="32">
        <f t="shared" si="13"/>
        <v>0</v>
      </c>
      <c r="X77" s="32"/>
      <c r="Y77" s="57">
        <f t="shared" si="14"/>
        <v>5850</v>
      </c>
      <c r="Z77" s="67">
        <f t="shared" si="12"/>
        <v>5850</v>
      </c>
      <c r="AA77" s="27">
        <f>Z77/$Z$238%</f>
        <v>0.67752935608401499</v>
      </c>
      <c r="AB77" s="56">
        <f t="shared" si="16"/>
        <v>0.67752935608401499</v>
      </c>
      <c r="AC77" s="67"/>
      <c r="AD77" s="27">
        <f>AC77/$AC$238%</f>
        <v>0</v>
      </c>
      <c r="AE77" s="51">
        <f t="shared" si="38"/>
        <v>0</v>
      </c>
      <c r="AF77" s="139"/>
      <c r="AG77" s="27">
        <f>AF77/$AF$238%</f>
        <v>0</v>
      </c>
      <c r="AH77" s="56">
        <f t="shared" si="19"/>
        <v>0</v>
      </c>
      <c r="AI77" s="48"/>
      <c r="AJ77" s="27">
        <f>AI77/$AI$238%</f>
        <v>0</v>
      </c>
      <c r="AK77" s="51">
        <f t="shared" si="37"/>
        <v>0</v>
      </c>
      <c r="AL77" s="48"/>
      <c r="AM77" s="27">
        <f>AL77/$AI$238%</f>
        <v>0</v>
      </c>
      <c r="AN77" s="51">
        <f t="shared" si="22"/>
        <v>0</v>
      </c>
      <c r="AO77" s="79">
        <f t="shared" ref="AO77:AO141" si="40">AB77*$AA$7+AE77*$AD$7+AH77*$AG$7+AK77*$AJ$7+AN77*$AM$7</f>
        <v>0.47610170968065912</v>
      </c>
      <c r="AP77" s="136"/>
      <c r="AQ77" s="137"/>
    </row>
    <row r="78" spans="1:43" ht="5.0999999999999996" customHeight="1" x14ac:dyDescent="0.25">
      <c r="A78" s="142"/>
      <c r="B78" s="142"/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M78" s="142"/>
      <c r="AN78" s="142"/>
      <c r="AO78" s="142"/>
      <c r="AP78" s="142"/>
      <c r="AQ78" s="142"/>
    </row>
    <row r="79" spans="1:43" ht="12" customHeight="1" x14ac:dyDescent="0.25">
      <c r="A79" s="129">
        <v>25</v>
      </c>
      <c r="B79" s="130" t="s">
        <v>424</v>
      </c>
      <c r="C79" s="131">
        <v>384</v>
      </c>
      <c r="D79" s="33"/>
      <c r="E79" s="33"/>
      <c r="F79" s="138">
        <v>1</v>
      </c>
      <c r="G79" s="33">
        <v>5</v>
      </c>
      <c r="H79" s="33"/>
      <c r="I79" s="33">
        <v>1170</v>
      </c>
      <c r="J79" s="33"/>
      <c r="K79" s="33"/>
      <c r="L79" s="33"/>
      <c r="M79" s="33"/>
      <c r="N79" s="54">
        <f t="shared" si="39"/>
        <v>1170</v>
      </c>
      <c r="O79" s="132">
        <f t="shared" si="15"/>
        <v>25</v>
      </c>
      <c r="P79" s="129">
        <v>1</v>
      </c>
      <c r="Q79" s="32">
        <f t="shared" si="17"/>
        <v>0</v>
      </c>
      <c r="R79" s="32">
        <f t="shared" si="20"/>
        <v>0</v>
      </c>
      <c r="S79" s="32">
        <f t="shared" si="18"/>
        <v>0</v>
      </c>
      <c r="T79" s="32">
        <f t="shared" si="21"/>
        <v>0</v>
      </c>
      <c r="U79" s="32">
        <f t="shared" ref="U79:U143" si="41">G79</f>
        <v>5</v>
      </c>
      <c r="V79" s="32">
        <f t="shared" si="36"/>
        <v>1170</v>
      </c>
      <c r="W79" s="32">
        <f t="shared" si="13"/>
        <v>0</v>
      </c>
      <c r="X79" s="32"/>
      <c r="Y79" s="57">
        <f t="shared" si="14"/>
        <v>5850</v>
      </c>
      <c r="Z79" s="67">
        <f t="shared" si="12"/>
        <v>5850</v>
      </c>
      <c r="AA79" s="27">
        <f>Z79/$Z$238%</f>
        <v>0.67752935608401499</v>
      </c>
      <c r="AB79" s="56">
        <f t="shared" si="16"/>
        <v>0.67752935608401499</v>
      </c>
      <c r="AC79" s="67"/>
      <c r="AD79" s="27">
        <f>AC79/$AC$238%</f>
        <v>0</v>
      </c>
      <c r="AE79" s="51">
        <f t="shared" si="38"/>
        <v>0</v>
      </c>
      <c r="AF79" s="139"/>
      <c r="AG79" s="27">
        <f>AF79/$AF$238%</f>
        <v>0</v>
      </c>
      <c r="AH79" s="56">
        <f t="shared" si="19"/>
        <v>0</v>
      </c>
      <c r="AI79" s="48"/>
      <c r="AJ79" s="27">
        <f>AI79/$AI$238%</f>
        <v>0</v>
      </c>
      <c r="AK79" s="51">
        <f t="shared" si="37"/>
        <v>0</v>
      </c>
      <c r="AL79" s="48"/>
      <c r="AM79" s="27">
        <f>AL79/$AI$238%</f>
        <v>0</v>
      </c>
      <c r="AN79" s="51">
        <f t="shared" si="22"/>
        <v>0</v>
      </c>
      <c r="AO79" s="79">
        <f t="shared" si="40"/>
        <v>0.47610170968065912</v>
      </c>
      <c r="AP79" s="136"/>
      <c r="AQ79" s="137"/>
    </row>
    <row r="80" spans="1:43" ht="5.0999999999999996" customHeight="1" x14ac:dyDescent="0.25">
      <c r="A80" s="142"/>
      <c r="B80" s="142"/>
      <c r="C80" s="142"/>
      <c r="D80" s="142"/>
      <c r="E80" s="142"/>
      <c r="F80" s="142"/>
      <c r="G80" s="142"/>
      <c r="H80" s="142"/>
      <c r="I80" s="142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V80" s="142"/>
      <c r="W80" s="142"/>
      <c r="X80" s="142"/>
      <c r="Y80" s="142"/>
      <c r="Z80" s="142"/>
      <c r="AA80" s="142"/>
      <c r="AB80" s="142"/>
      <c r="AC80" s="142"/>
      <c r="AD80" s="142"/>
      <c r="AE80" s="142"/>
      <c r="AF80" s="142"/>
      <c r="AG80" s="142"/>
      <c r="AH80" s="142"/>
      <c r="AI80" s="142"/>
      <c r="AJ80" s="142"/>
      <c r="AK80" s="142"/>
      <c r="AL80" s="142"/>
      <c r="AM80" s="142"/>
      <c r="AN80" s="142"/>
      <c r="AO80" s="142"/>
      <c r="AP80" s="142"/>
      <c r="AQ80" s="142"/>
    </row>
    <row r="81" spans="1:43" ht="11.1" customHeight="1" x14ac:dyDescent="0.25">
      <c r="A81" s="129">
        <v>26</v>
      </c>
      <c r="B81" s="130" t="s">
        <v>70</v>
      </c>
      <c r="C81" s="131">
        <v>388</v>
      </c>
      <c r="D81" s="33"/>
      <c r="E81" s="33"/>
      <c r="F81" s="138">
        <v>1</v>
      </c>
      <c r="G81" s="33">
        <v>5</v>
      </c>
      <c r="H81" s="33"/>
      <c r="I81" s="33">
        <v>1170</v>
      </c>
      <c r="J81" s="33"/>
      <c r="K81" s="33"/>
      <c r="L81" s="33"/>
      <c r="M81" s="33"/>
      <c r="N81" s="54">
        <f t="shared" si="39"/>
        <v>1170</v>
      </c>
      <c r="O81" s="132">
        <f t="shared" si="15"/>
        <v>26</v>
      </c>
      <c r="P81" s="129">
        <v>1</v>
      </c>
      <c r="Q81" s="32">
        <f t="shared" si="17"/>
        <v>0</v>
      </c>
      <c r="R81" s="32">
        <f t="shared" si="20"/>
        <v>0</v>
      </c>
      <c r="S81" s="32">
        <f t="shared" si="18"/>
        <v>0</v>
      </c>
      <c r="T81" s="32">
        <f t="shared" si="21"/>
        <v>0</v>
      </c>
      <c r="U81" s="32">
        <f t="shared" si="41"/>
        <v>5</v>
      </c>
      <c r="V81" s="32">
        <f t="shared" si="36"/>
        <v>1170</v>
      </c>
      <c r="W81" s="32">
        <f t="shared" si="13"/>
        <v>0</v>
      </c>
      <c r="X81" s="32"/>
      <c r="Y81" s="57">
        <f t="shared" si="14"/>
        <v>5850</v>
      </c>
      <c r="Z81" s="67">
        <f t="shared" si="12"/>
        <v>5850</v>
      </c>
      <c r="AA81" s="27">
        <f>Z81/$Z$238%</f>
        <v>0.67752935608401499</v>
      </c>
      <c r="AB81" s="56">
        <f t="shared" si="16"/>
        <v>0.67752935608401499</v>
      </c>
      <c r="AC81" s="67">
        <f>Y82</f>
        <v>1075</v>
      </c>
      <c r="AD81" s="27">
        <f>AC81/$AC$238%</f>
        <v>17.16333545395878</v>
      </c>
      <c r="AE81" s="51">
        <f t="shared" si="38"/>
        <v>17.16333545395878</v>
      </c>
      <c r="AF81" s="139"/>
      <c r="AG81" s="27">
        <f>AF81/$AF$238%</f>
        <v>0</v>
      </c>
      <c r="AH81" s="56">
        <f t="shared" si="19"/>
        <v>0</v>
      </c>
      <c r="AI81" s="48"/>
      <c r="AJ81" s="27">
        <f>AI81/$AI$238%</f>
        <v>0</v>
      </c>
      <c r="AK81" s="51">
        <f t="shared" si="37"/>
        <v>0</v>
      </c>
      <c r="AL81" s="48"/>
      <c r="AM81" s="27">
        <f>AL81/$AI$238%</f>
        <v>0</v>
      </c>
      <c r="AN81" s="51">
        <f t="shared" si="22"/>
        <v>0</v>
      </c>
      <c r="AO81" s="79">
        <f t="shared" si="40"/>
        <v>2.6923882698014623</v>
      </c>
      <c r="AP81" s="136"/>
      <c r="AQ81" s="137"/>
    </row>
    <row r="82" spans="1:43" ht="11.1" customHeight="1" x14ac:dyDescent="0.25">
      <c r="A82" s="129"/>
      <c r="B82" s="130"/>
      <c r="C82" s="131"/>
      <c r="D82" s="33"/>
      <c r="E82" s="33"/>
      <c r="F82" s="138">
        <v>1</v>
      </c>
      <c r="G82" s="33">
        <v>5</v>
      </c>
      <c r="H82" s="33"/>
      <c r="I82" s="33"/>
      <c r="J82" s="33">
        <v>215</v>
      </c>
      <c r="K82" s="33"/>
      <c r="L82" s="33"/>
      <c r="M82" s="33"/>
      <c r="N82" s="54">
        <f t="shared" si="39"/>
        <v>215</v>
      </c>
      <c r="O82" s="132">
        <v>26</v>
      </c>
      <c r="P82" s="129">
        <v>2</v>
      </c>
      <c r="Q82" s="32">
        <f t="shared" si="17"/>
        <v>0</v>
      </c>
      <c r="R82" s="32">
        <f t="shared" si="20"/>
        <v>0</v>
      </c>
      <c r="S82" s="32">
        <f t="shared" si="18"/>
        <v>0</v>
      </c>
      <c r="T82" s="32">
        <f t="shared" si="21"/>
        <v>0</v>
      </c>
      <c r="U82" s="32">
        <f t="shared" si="41"/>
        <v>5</v>
      </c>
      <c r="V82" s="32">
        <f t="shared" si="36"/>
        <v>215</v>
      </c>
      <c r="W82" s="32">
        <f t="shared" si="13"/>
        <v>0</v>
      </c>
      <c r="X82" s="32"/>
      <c r="Y82" s="57">
        <f t="shared" si="14"/>
        <v>1075</v>
      </c>
      <c r="Z82" s="67"/>
      <c r="AA82" s="27">
        <f>Z82/$Z$238%</f>
        <v>0</v>
      </c>
      <c r="AB82" s="56">
        <f t="shared" si="16"/>
        <v>0</v>
      </c>
      <c r="AC82" s="67"/>
      <c r="AD82" s="27">
        <f>AC82/$AC$238%</f>
        <v>0</v>
      </c>
      <c r="AE82" s="51">
        <f t="shared" si="38"/>
        <v>0</v>
      </c>
      <c r="AF82" s="139"/>
      <c r="AG82" s="27">
        <f>AF82/$AF$238%</f>
        <v>0</v>
      </c>
      <c r="AH82" s="56">
        <f t="shared" si="19"/>
        <v>0</v>
      </c>
      <c r="AI82" s="48"/>
      <c r="AJ82" s="27">
        <f>AI82/$AI$238%</f>
        <v>0</v>
      </c>
      <c r="AK82" s="51">
        <f t="shared" si="37"/>
        <v>0</v>
      </c>
      <c r="AL82" s="48"/>
      <c r="AM82" s="27">
        <f>AL82/$AI$238%</f>
        <v>0</v>
      </c>
      <c r="AN82" s="51">
        <f t="shared" si="22"/>
        <v>0</v>
      </c>
      <c r="AO82" s="79">
        <f t="shared" si="40"/>
        <v>0</v>
      </c>
      <c r="AP82" s="136"/>
      <c r="AQ82" s="137"/>
    </row>
    <row r="83" spans="1:43" ht="5.0999999999999996" customHeight="1" x14ac:dyDescent="0.25">
      <c r="A83" s="142"/>
      <c r="B83" s="142"/>
      <c r="C83" s="142"/>
      <c r="D83" s="142"/>
      <c r="E83" s="142"/>
      <c r="F83" s="142"/>
      <c r="G83" s="142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2"/>
      <c r="AP83" s="142"/>
      <c r="AQ83" s="142"/>
    </row>
    <row r="84" spans="1:43" ht="12.75" customHeight="1" x14ac:dyDescent="0.25">
      <c r="A84" s="129">
        <v>27</v>
      </c>
      <c r="B84" s="130" t="s">
        <v>223</v>
      </c>
      <c r="C84" s="131">
        <v>421</v>
      </c>
      <c r="D84" s="33"/>
      <c r="E84" s="33"/>
      <c r="F84" s="138">
        <v>20</v>
      </c>
      <c r="G84" s="33">
        <v>63</v>
      </c>
      <c r="H84" s="33"/>
      <c r="I84" s="33">
        <v>1170</v>
      </c>
      <c r="J84" s="33"/>
      <c r="K84" s="33"/>
      <c r="L84" s="33"/>
      <c r="M84" s="33"/>
      <c r="N84" s="54">
        <f t="shared" si="39"/>
        <v>1170</v>
      </c>
      <c r="O84" s="132">
        <f t="shared" si="15"/>
        <v>27</v>
      </c>
      <c r="P84" s="129">
        <v>1</v>
      </c>
      <c r="Q84" s="32">
        <f t="shared" si="17"/>
        <v>0</v>
      </c>
      <c r="R84" s="32">
        <f t="shared" si="20"/>
        <v>0</v>
      </c>
      <c r="S84" s="32">
        <f t="shared" si="18"/>
        <v>0</v>
      </c>
      <c r="T84" s="32">
        <f t="shared" si="21"/>
        <v>0</v>
      </c>
      <c r="U84" s="32">
        <f t="shared" si="41"/>
        <v>63</v>
      </c>
      <c r="V84" s="32">
        <f t="shared" si="36"/>
        <v>1170</v>
      </c>
      <c r="W84" s="32">
        <f t="shared" si="13"/>
        <v>0</v>
      </c>
      <c r="X84" s="32"/>
      <c r="Y84" s="57">
        <f t="shared" si="14"/>
        <v>73710</v>
      </c>
      <c r="Z84" s="67">
        <f>Y84</f>
        <v>73710</v>
      </c>
      <c r="AA84" s="27">
        <f>Z84/$Z$238%</f>
        <v>8.5368698866585895</v>
      </c>
      <c r="AB84" s="56">
        <f t="shared" si="16"/>
        <v>8.5368698866585895</v>
      </c>
      <c r="AC84" s="67"/>
      <c r="AD84" s="27">
        <f>AC84/$AC$238%</f>
        <v>0</v>
      </c>
      <c r="AE84" s="51">
        <f t="shared" si="38"/>
        <v>0</v>
      </c>
      <c r="AF84" s="139"/>
      <c r="AG84" s="27">
        <f>AF84/$AF$238%</f>
        <v>0</v>
      </c>
      <c r="AH84" s="56">
        <f t="shared" si="19"/>
        <v>0</v>
      </c>
      <c r="AI84" s="48"/>
      <c r="AJ84" s="27">
        <f t="shared" ref="AJ84:AJ89" si="42">AI84/$AI$238%</f>
        <v>0</v>
      </c>
      <c r="AK84" s="51">
        <f t="shared" si="37"/>
        <v>0</v>
      </c>
      <c r="AL84" s="48"/>
      <c r="AM84" s="27">
        <f t="shared" ref="AM84:AM89" si="43">AL84/$AI$238%</f>
        <v>0</v>
      </c>
      <c r="AN84" s="51">
        <f t="shared" si="22"/>
        <v>0</v>
      </c>
      <c r="AO84" s="79">
        <f t="shared" si="40"/>
        <v>5.9988815419763055</v>
      </c>
      <c r="AP84" s="136"/>
      <c r="AQ84" s="137"/>
    </row>
    <row r="85" spans="1:43" ht="5.0999999999999996" customHeight="1" x14ac:dyDescent="0.25">
      <c r="A85" s="142"/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142"/>
      <c r="AA85" s="142"/>
      <c r="AB85" s="142"/>
      <c r="AC85" s="142"/>
      <c r="AD85" s="142"/>
      <c r="AE85" s="142"/>
      <c r="AF85" s="142"/>
      <c r="AG85" s="142"/>
      <c r="AH85" s="142"/>
      <c r="AI85" s="142"/>
      <c r="AJ85" s="142"/>
      <c r="AK85" s="142"/>
      <c r="AL85" s="142"/>
      <c r="AM85" s="142"/>
      <c r="AN85" s="142"/>
      <c r="AO85" s="142"/>
      <c r="AP85" s="142"/>
      <c r="AQ85" s="142"/>
    </row>
    <row r="86" spans="1:43" ht="11.1" customHeight="1" x14ac:dyDescent="0.25">
      <c r="A86" s="129">
        <v>28</v>
      </c>
      <c r="B86" s="130" t="s">
        <v>514</v>
      </c>
      <c r="C86" s="131">
        <v>429</v>
      </c>
      <c r="D86" s="33"/>
      <c r="E86" s="33"/>
      <c r="F86" s="138">
        <v>6</v>
      </c>
      <c r="G86" s="33">
        <v>21</v>
      </c>
      <c r="H86" s="33"/>
      <c r="I86" s="33">
        <v>1170</v>
      </c>
      <c r="J86" s="33"/>
      <c r="K86" s="33"/>
      <c r="L86" s="33"/>
      <c r="M86" s="33"/>
      <c r="N86" s="54">
        <f t="shared" si="39"/>
        <v>1170</v>
      </c>
      <c r="O86" s="132">
        <f t="shared" si="15"/>
        <v>28</v>
      </c>
      <c r="P86" s="129">
        <v>1</v>
      </c>
      <c r="Q86" s="32">
        <f t="shared" si="17"/>
        <v>0</v>
      </c>
      <c r="R86" s="32">
        <f t="shared" ref="R86:R117" si="44">IF((D86)&gt;0,N86,)</f>
        <v>0</v>
      </c>
      <c r="S86" s="32">
        <f t="shared" si="18"/>
        <v>0</v>
      </c>
      <c r="T86" s="32">
        <f t="shared" ref="T86:T117" si="45">IF((E86)&gt;0,N86,)</f>
        <v>0</v>
      </c>
      <c r="U86" s="32">
        <f t="shared" si="41"/>
        <v>21</v>
      </c>
      <c r="V86" s="32">
        <f t="shared" ref="V86:V117" si="46">IF((F86)&gt;0,N86,)</f>
        <v>1170</v>
      </c>
      <c r="W86" s="32">
        <f t="shared" si="13"/>
        <v>0</v>
      </c>
      <c r="X86" s="32"/>
      <c r="Y86" s="57">
        <f t="shared" si="14"/>
        <v>24570</v>
      </c>
      <c r="Z86" s="67">
        <f>Y86+Y88</f>
        <v>56160</v>
      </c>
      <c r="AA86" s="27">
        <f>Z86/$Z$238%</f>
        <v>6.5042818184065441</v>
      </c>
      <c r="AB86" s="56">
        <f t="shared" si="16"/>
        <v>6.5042818184065441</v>
      </c>
      <c r="AC86" s="67"/>
      <c r="AD86" s="27">
        <f>AC86/$AC$238%</f>
        <v>0</v>
      </c>
      <c r="AE86" s="51">
        <f t="shared" si="38"/>
        <v>0</v>
      </c>
      <c r="AF86" s="139"/>
      <c r="AG86" s="27">
        <f>AF86/$AF$238%</f>
        <v>0</v>
      </c>
      <c r="AH86" s="56">
        <f t="shared" si="19"/>
        <v>0</v>
      </c>
      <c r="AI86" s="48">
        <f>Y87+Y89</f>
        <v>5040</v>
      </c>
      <c r="AJ86" s="27">
        <f t="shared" si="42"/>
        <v>37.5</v>
      </c>
      <c r="AK86" s="51">
        <f t="shared" si="37"/>
        <v>37.5</v>
      </c>
      <c r="AL86" s="48">
        <f>AB87+AB89</f>
        <v>0</v>
      </c>
      <c r="AM86" s="27">
        <f t="shared" si="43"/>
        <v>0</v>
      </c>
      <c r="AN86" s="51">
        <f t="shared" si="22"/>
        <v>0</v>
      </c>
      <c r="AO86" s="79">
        <f t="shared" si="40"/>
        <v>6.8228286651865799</v>
      </c>
      <c r="AP86" s="136"/>
      <c r="AQ86" s="137"/>
    </row>
    <row r="87" spans="1:43" ht="11.1" customHeight="1" x14ac:dyDescent="0.25">
      <c r="A87" s="129"/>
      <c r="B87" s="130"/>
      <c r="C87" s="131"/>
      <c r="D87" s="33"/>
      <c r="E87" s="33"/>
      <c r="F87" s="138">
        <v>6</v>
      </c>
      <c r="G87" s="33">
        <v>21</v>
      </c>
      <c r="H87" s="33"/>
      <c r="I87" s="33"/>
      <c r="J87" s="33"/>
      <c r="K87" s="33"/>
      <c r="L87" s="33">
        <v>75</v>
      </c>
      <c r="M87" s="33">
        <v>75</v>
      </c>
      <c r="N87" s="54">
        <f t="shared" si="39"/>
        <v>150</v>
      </c>
      <c r="O87" s="132">
        <v>28</v>
      </c>
      <c r="P87" s="129">
        <v>4</v>
      </c>
      <c r="Q87" s="32">
        <f t="shared" si="17"/>
        <v>0</v>
      </c>
      <c r="R87" s="32">
        <f t="shared" si="44"/>
        <v>0</v>
      </c>
      <c r="S87" s="32">
        <f t="shared" si="18"/>
        <v>0</v>
      </c>
      <c r="T87" s="32">
        <f t="shared" si="45"/>
        <v>0</v>
      </c>
      <c r="U87" s="32">
        <f t="shared" si="41"/>
        <v>21</v>
      </c>
      <c r="V87" s="32">
        <f t="shared" si="46"/>
        <v>150</v>
      </c>
      <c r="W87" s="32">
        <f t="shared" si="13"/>
        <v>0</v>
      </c>
      <c r="X87" s="32"/>
      <c r="Y87" s="57">
        <f t="shared" si="14"/>
        <v>3150</v>
      </c>
      <c r="Z87" s="67"/>
      <c r="AA87" s="27">
        <f>Z87/$Z$238%</f>
        <v>0</v>
      </c>
      <c r="AB87" s="56">
        <f t="shared" si="16"/>
        <v>0</v>
      </c>
      <c r="AC87" s="67"/>
      <c r="AD87" s="27">
        <f>AC87/$AC$238%</f>
        <v>0</v>
      </c>
      <c r="AE87" s="51">
        <f t="shared" si="38"/>
        <v>0</v>
      </c>
      <c r="AF87" s="139"/>
      <c r="AG87" s="27">
        <f>AF87/$AF$238%</f>
        <v>0</v>
      </c>
      <c r="AH87" s="56">
        <f t="shared" si="19"/>
        <v>0</v>
      </c>
      <c r="AI87" s="48"/>
      <c r="AJ87" s="27">
        <f t="shared" si="42"/>
        <v>0</v>
      </c>
      <c r="AK87" s="51">
        <f t="shared" si="37"/>
        <v>0</v>
      </c>
      <c r="AL87" s="48"/>
      <c r="AM87" s="27">
        <f t="shared" si="43"/>
        <v>0</v>
      </c>
      <c r="AN87" s="51">
        <f t="shared" si="22"/>
        <v>0</v>
      </c>
      <c r="AO87" s="79">
        <f t="shared" si="40"/>
        <v>0</v>
      </c>
      <c r="AP87" s="136"/>
      <c r="AQ87" s="137"/>
    </row>
    <row r="88" spans="1:43" ht="11.1" customHeight="1" x14ac:dyDescent="0.25">
      <c r="A88" s="129"/>
      <c r="B88" s="130"/>
      <c r="C88" s="131">
        <v>403</v>
      </c>
      <c r="D88" s="33"/>
      <c r="E88" s="33"/>
      <c r="F88" s="138">
        <v>8</v>
      </c>
      <c r="G88" s="33">
        <v>27</v>
      </c>
      <c r="H88" s="33"/>
      <c r="I88" s="33">
        <v>1170</v>
      </c>
      <c r="J88" s="33"/>
      <c r="K88" s="33"/>
      <c r="L88" s="33"/>
      <c r="M88" s="33"/>
      <c r="N88" s="54">
        <f t="shared" si="39"/>
        <v>1170</v>
      </c>
      <c r="O88" s="132">
        <v>28</v>
      </c>
      <c r="P88" s="129">
        <v>1</v>
      </c>
      <c r="Q88" s="32">
        <f>D88</f>
        <v>0</v>
      </c>
      <c r="R88" s="32">
        <f t="shared" si="44"/>
        <v>0</v>
      </c>
      <c r="S88" s="32">
        <f>E88*0.5*2/3</f>
        <v>0</v>
      </c>
      <c r="T88" s="32">
        <f t="shared" si="45"/>
        <v>0</v>
      </c>
      <c r="U88" s="32">
        <f t="shared" si="41"/>
        <v>27</v>
      </c>
      <c r="V88" s="32">
        <f t="shared" si="46"/>
        <v>1170</v>
      </c>
      <c r="W88" s="32">
        <f>H88*10</f>
        <v>0</v>
      </c>
      <c r="X88" s="32"/>
      <c r="Y88" s="57">
        <f>Q88*R88+S88*T88+U88*V88+W88*X88</f>
        <v>31590</v>
      </c>
      <c r="Z88" s="67"/>
      <c r="AA88" s="27">
        <f>Z88/$Z$238%</f>
        <v>0</v>
      </c>
      <c r="AB88" s="56">
        <f t="shared" si="16"/>
        <v>0</v>
      </c>
      <c r="AC88" s="67"/>
      <c r="AD88" s="27">
        <f>AC88/$AC$238%</f>
        <v>0</v>
      </c>
      <c r="AE88" s="51">
        <f t="shared" si="38"/>
        <v>0</v>
      </c>
      <c r="AF88" s="139"/>
      <c r="AG88" s="27">
        <f>AF88/$AF$238%</f>
        <v>0</v>
      </c>
      <c r="AH88" s="56">
        <f t="shared" si="19"/>
        <v>0</v>
      </c>
      <c r="AI88" s="48"/>
      <c r="AJ88" s="27">
        <f t="shared" si="42"/>
        <v>0</v>
      </c>
      <c r="AK88" s="51">
        <f t="shared" si="37"/>
        <v>0</v>
      </c>
      <c r="AL88" s="48"/>
      <c r="AM88" s="27">
        <f t="shared" si="43"/>
        <v>0</v>
      </c>
      <c r="AN88" s="51">
        <f t="shared" si="22"/>
        <v>0</v>
      </c>
      <c r="AO88" s="79">
        <f t="shared" si="40"/>
        <v>0</v>
      </c>
      <c r="AP88" s="136"/>
      <c r="AQ88" s="137"/>
    </row>
    <row r="89" spans="1:43" ht="11.1" customHeight="1" x14ac:dyDescent="0.25">
      <c r="A89" s="129"/>
      <c r="B89" s="130"/>
      <c r="C89" s="131"/>
      <c r="D89" s="33"/>
      <c r="E89" s="33"/>
      <c r="F89" s="138">
        <v>8</v>
      </c>
      <c r="G89" s="33">
        <v>27</v>
      </c>
      <c r="H89" s="33"/>
      <c r="I89" s="33"/>
      <c r="J89" s="33"/>
      <c r="K89" s="33"/>
      <c r="L89" s="33">
        <v>35</v>
      </c>
      <c r="M89" s="33">
        <v>35</v>
      </c>
      <c r="N89" s="54">
        <f t="shared" si="39"/>
        <v>70</v>
      </c>
      <c r="O89" s="132">
        <v>28</v>
      </c>
      <c r="P89" s="129">
        <v>4</v>
      </c>
      <c r="Q89" s="32">
        <f>D89</f>
        <v>0</v>
      </c>
      <c r="R89" s="32">
        <f t="shared" si="44"/>
        <v>0</v>
      </c>
      <c r="S89" s="32">
        <f>E89*0.5*2/3</f>
        <v>0</v>
      </c>
      <c r="T89" s="32">
        <f t="shared" si="45"/>
        <v>0</v>
      </c>
      <c r="U89" s="32">
        <f t="shared" si="41"/>
        <v>27</v>
      </c>
      <c r="V89" s="32">
        <f t="shared" si="46"/>
        <v>70</v>
      </c>
      <c r="W89" s="32">
        <f>H89*10</f>
        <v>0</v>
      </c>
      <c r="X89" s="32"/>
      <c r="Y89" s="57">
        <f>Q89*R89+S89*T89+U89*V89+W89*X89</f>
        <v>1890</v>
      </c>
      <c r="Z89" s="67"/>
      <c r="AA89" s="27">
        <f>Z89/$Z$238%</f>
        <v>0</v>
      </c>
      <c r="AB89" s="56">
        <f t="shared" si="16"/>
        <v>0</v>
      </c>
      <c r="AC89" s="67"/>
      <c r="AD89" s="27">
        <f>AC89/$AC$238%</f>
        <v>0</v>
      </c>
      <c r="AE89" s="51">
        <f t="shared" si="38"/>
        <v>0</v>
      </c>
      <c r="AF89" s="139"/>
      <c r="AG89" s="27">
        <f>AF89/$AF$238%</f>
        <v>0</v>
      </c>
      <c r="AH89" s="56">
        <f t="shared" si="19"/>
        <v>0</v>
      </c>
      <c r="AI89" s="48"/>
      <c r="AJ89" s="27">
        <f t="shared" si="42"/>
        <v>0</v>
      </c>
      <c r="AK89" s="51">
        <f t="shared" si="37"/>
        <v>0</v>
      </c>
      <c r="AL89" s="48"/>
      <c r="AM89" s="27">
        <f t="shared" si="43"/>
        <v>0</v>
      </c>
      <c r="AN89" s="51">
        <f t="shared" si="22"/>
        <v>0</v>
      </c>
      <c r="AO89" s="79">
        <f t="shared" si="40"/>
        <v>0</v>
      </c>
      <c r="AP89" s="136"/>
      <c r="AQ89" s="137"/>
    </row>
    <row r="90" spans="1:43" ht="5.0999999999999996" customHeight="1" x14ac:dyDescent="0.25">
      <c r="A90" s="142"/>
      <c r="B90" s="142"/>
      <c r="C90" s="142"/>
      <c r="D90" s="142"/>
      <c r="E90" s="142"/>
      <c r="F90" s="142"/>
      <c r="G90" s="142"/>
      <c r="H90" s="142"/>
      <c r="I90" s="142"/>
      <c r="J90" s="142"/>
      <c r="K90" s="142"/>
      <c r="L90" s="142"/>
      <c r="M90" s="142"/>
      <c r="N90" s="142"/>
      <c r="O90" s="142"/>
      <c r="P90" s="142"/>
      <c r="Q90" s="142"/>
      <c r="R90" s="142"/>
      <c r="S90" s="142"/>
      <c r="T90" s="142"/>
      <c r="U90" s="142"/>
      <c r="V90" s="142"/>
      <c r="W90" s="142"/>
      <c r="X90" s="142"/>
      <c r="Y90" s="142"/>
      <c r="Z90" s="142"/>
      <c r="AA90" s="142"/>
      <c r="AB90" s="142"/>
      <c r="AC90" s="142"/>
      <c r="AD90" s="142"/>
      <c r="AE90" s="142"/>
      <c r="AF90" s="142"/>
      <c r="AG90" s="142"/>
      <c r="AH90" s="142"/>
      <c r="AI90" s="142"/>
      <c r="AJ90" s="142"/>
      <c r="AK90" s="142"/>
      <c r="AL90" s="142"/>
      <c r="AM90" s="142"/>
      <c r="AN90" s="142"/>
      <c r="AO90" s="142"/>
      <c r="AP90" s="142"/>
      <c r="AQ90" s="142"/>
    </row>
    <row r="91" spans="1:43" ht="11.25" customHeight="1" x14ac:dyDescent="0.25">
      <c r="A91" s="129">
        <v>29</v>
      </c>
      <c r="B91" s="130" t="s">
        <v>52</v>
      </c>
      <c r="C91" s="131">
        <v>404</v>
      </c>
      <c r="D91" s="33"/>
      <c r="E91" s="33"/>
      <c r="F91" s="138">
        <v>1</v>
      </c>
      <c r="G91" s="33">
        <v>5</v>
      </c>
      <c r="H91" s="140">
        <v>1</v>
      </c>
      <c r="I91" s="33">
        <v>1170</v>
      </c>
      <c r="J91" s="33"/>
      <c r="K91" s="33"/>
      <c r="L91" s="33"/>
      <c r="M91" s="33"/>
      <c r="N91" s="54">
        <f t="shared" si="39"/>
        <v>1170</v>
      </c>
      <c r="O91" s="132">
        <f t="shared" si="15"/>
        <v>29</v>
      </c>
      <c r="P91" s="129">
        <v>1</v>
      </c>
      <c r="Q91" s="32">
        <f t="shared" si="17"/>
        <v>0</v>
      </c>
      <c r="R91" s="32">
        <f t="shared" si="44"/>
        <v>0</v>
      </c>
      <c r="S91" s="32">
        <f t="shared" si="18"/>
        <v>0</v>
      </c>
      <c r="T91" s="32">
        <f t="shared" si="45"/>
        <v>0</v>
      </c>
      <c r="U91" s="32">
        <f t="shared" si="41"/>
        <v>5</v>
      </c>
      <c r="V91" s="32">
        <f t="shared" si="46"/>
        <v>1170</v>
      </c>
      <c r="W91" s="32">
        <f>H91*10*0.5</f>
        <v>5</v>
      </c>
      <c r="X91" s="32">
        <v>1170</v>
      </c>
      <c r="Y91" s="57">
        <f t="shared" si="14"/>
        <v>11700</v>
      </c>
      <c r="Z91" s="67">
        <f t="shared" si="12"/>
        <v>11700</v>
      </c>
      <c r="AA91" s="27">
        <f>Z91/$Z$238%</f>
        <v>1.35505871216803</v>
      </c>
      <c r="AB91" s="56">
        <f t="shared" si="16"/>
        <v>1.35505871216803</v>
      </c>
      <c r="AC91" s="67"/>
      <c r="AD91" s="27">
        <f>AC91/$AC$238%</f>
        <v>0</v>
      </c>
      <c r="AE91" s="51">
        <f t="shared" si="38"/>
        <v>0</v>
      </c>
      <c r="AF91" s="139"/>
      <c r="AG91" s="27">
        <f>AF91/$AF$238%</f>
        <v>0</v>
      </c>
      <c r="AH91" s="56">
        <f t="shared" si="19"/>
        <v>0</v>
      </c>
      <c r="AI91" s="48"/>
      <c r="AJ91" s="27">
        <f>AI91/$AI$238%</f>
        <v>0</v>
      </c>
      <c r="AK91" s="51">
        <f t="shared" si="37"/>
        <v>0</v>
      </c>
      <c r="AL91" s="48"/>
      <c r="AM91" s="27">
        <f>AL91/$AI$238%</f>
        <v>0</v>
      </c>
      <c r="AN91" s="51">
        <f t="shared" si="22"/>
        <v>0</v>
      </c>
      <c r="AO91" s="79">
        <f t="shared" si="40"/>
        <v>0.95220341936131825</v>
      </c>
      <c r="AP91" s="136" t="s">
        <v>48</v>
      </c>
      <c r="AQ91" s="137"/>
    </row>
    <row r="92" spans="1:43" ht="5.0999999999999996" customHeight="1" x14ac:dyDescent="0.25">
      <c r="A92" s="142"/>
      <c r="B92" s="142"/>
      <c r="C92" s="142"/>
      <c r="D92" s="142"/>
      <c r="E92" s="142"/>
      <c r="F92" s="142"/>
      <c r="G92" s="142"/>
      <c r="H92" s="142"/>
      <c r="I92" s="142"/>
      <c r="J92" s="142"/>
      <c r="K92" s="142"/>
      <c r="L92" s="142"/>
      <c r="M92" s="142"/>
      <c r="N92" s="142"/>
      <c r="O92" s="142"/>
      <c r="P92" s="142"/>
      <c r="Q92" s="142"/>
      <c r="R92" s="142"/>
      <c r="S92" s="142"/>
      <c r="T92" s="142"/>
      <c r="U92" s="142"/>
      <c r="V92" s="142"/>
      <c r="W92" s="142"/>
      <c r="X92" s="142"/>
      <c r="Y92" s="142"/>
      <c r="Z92" s="142"/>
      <c r="AA92" s="142"/>
      <c r="AB92" s="142"/>
      <c r="AC92" s="142"/>
      <c r="AD92" s="142"/>
      <c r="AE92" s="142"/>
      <c r="AF92" s="142"/>
      <c r="AG92" s="142"/>
      <c r="AH92" s="142"/>
      <c r="AI92" s="142"/>
      <c r="AJ92" s="142"/>
      <c r="AK92" s="142"/>
      <c r="AL92" s="142"/>
      <c r="AM92" s="142"/>
      <c r="AN92" s="142"/>
      <c r="AO92" s="142"/>
      <c r="AP92" s="142"/>
      <c r="AQ92" s="142"/>
    </row>
    <row r="93" spans="1:43" ht="11.1" customHeight="1" x14ac:dyDescent="0.25">
      <c r="A93" s="129">
        <v>30</v>
      </c>
      <c r="B93" s="130" t="s">
        <v>53</v>
      </c>
      <c r="C93" s="131">
        <v>407</v>
      </c>
      <c r="D93" s="33"/>
      <c r="E93" s="33"/>
      <c r="F93" s="138">
        <v>6</v>
      </c>
      <c r="G93" s="33">
        <v>21</v>
      </c>
      <c r="H93" s="33"/>
      <c r="I93" s="33">
        <v>1170</v>
      </c>
      <c r="J93" s="33"/>
      <c r="K93" s="33"/>
      <c r="L93" s="33"/>
      <c r="M93" s="33"/>
      <c r="N93" s="54">
        <f t="shared" si="39"/>
        <v>1170</v>
      </c>
      <c r="O93" s="132">
        <f t="shared" si="15"/>
        <v>30</v>
      </c>
      <c r="P93" s="129">
        <v>1</v>
      </c>
      <c r="Q93" s="32">
        <f t="shared" si="17"/>
        <v>0</v>
      </c>
      <c r="R93" s="32">
        <f t="shared" si="44"/>
        <v>0</v>
      </c>
      <c r="S93" s="32">
        <f t="shared" si="18"/>
        <v>0</v>
      </c>
      <c r="T93" s="32">
        <f t="shared" si="45"/>
        <v>0</v>
      </c>
      <c r="U93" s="32">
        <f t="shared" si="41"/>
        <v>21</v>
      </c>
      <c r="V93" s="32">
        <f t="shared" si="46"/>
        <v>1170</v>
      </c>
      <c r="W93" s="32">
        <f t="shared" si="13"/>
        <v>0</v>
      </c>
      <c r="X93" s="32"/>
      <c r="Y93" s="57">
        <f t="shared" si="14"/>
        <v>24570</v>
      </c>
      <c r="Z93" s="67">
        <f>Y93+Y95</f>
        <v>49140</v>
      </c>
      <c r="AA93" s="27">
        <f>Z93/$Z$238%</f>
        <v>5.6912465911057257</v>
      </c>
      <c r="AB93" s="56">
        <f t="shared" si="16"/>
        <v>5.6912465911057257</v>
      </c>
      <c r="AC93" s="67"/>
      <c r="AD93" s="27">
        <f>AC93/$AC$238%</f>
        <v>0</v>
      </c>
      <c r="AE93" s="51">
        <f t="shared" si="38"/>
        <v>0</v>
      </c>
      <c r="AF93" s="139"/>
      <c r="AG93" s="27">
        <f>AF93/$AF$238%</f>
        <v>0</v>
      </c>
      <c r="AH93" s="56">
        <f t="shared" si="19"/>
        <v>0</v>
      </c>
      <c r="AI93" s="48">
        <f>Y94+Y96</f>
        <v>8400</v>
      </c>
      <c r="AJ93" s="27">
        <f>AI93/$AI$238%</f>
        <v>62.5</v>
      </c>
      <c r="AK93" s="51">
        <f t="shared" si="37"/>
        <v>62.5</v>
      </c>
      <c r="AL93" s="48">
        <f>AB94+AB96</f>
        <v>0</v>
      </c>
      <c r="AM93" s="27">
        <f>AL93/$AI$238%</f>
        <v>0</v>
      </c>
      <c r="AN93" s="51">
        <f t="shared" si="22"/>
        <v>0</v>
      </c>
      <c r="AO93" s="79">
        <f t="shared" si="40"/>
        <v>7.7530081150712906</v>
      </c>
      <c r="AP93" s="136"/>
      <c r="AQ93" s="137"/>
    </row>
    <row r="94" spans="1:43" ht="12.75" customHeight="1" x14ac:dyDescent="0.25">
      <c r="A94" s="129"/>
      <c r="B94" s="130" t="s">
        <v>54</v>
      </c>
      <c r="C94" s="131"/>
      <c r="D94" s="33"/>
      <c r="E94" s="33"/>
      <c r="F94" s="138">
        <v>6</v>
      </c>
      <c r="G94" s="33">
        <v>21</v>
      </c>
      <c r="H94" s="33"/>
      <c r="I94" s="33"/>
      <c r="J94" s="33"/>
      <c r="K94" s="33"/>
      <c r="L94" s="33">
        <v>100</v>
      </c>
      <c r="M94" s="33">
        <v>100</v>
      </c>
      <c r="N94" s="54">
        <f t="shared" si="39"/>
        <v>200</v>
      </c>
      <c r="O94" s="132">
        <v>30</v>
      </c>
      <c r="P94" s="129">
        <v>4</v>
      </c>
      <c r="Q94" s="32">
        <f t="shared" si="17"/>
        <v>0</v>
      </c>
      <c r="R94" s="32">
        <f t="shared" si="44"/>
        <v>0</v>
      </c>
      <c r="S94" s="32">
        <f t="shared" si="18"/>
        <v>0</v>
      </c>
      <c r="T94" s="32">
        <f t="shared" si="45"/>
        <v>0</v>
      </c>
      <c r="U94" s="32">
        <f t="shared" si="41"/>
        <v>21</v>
      </c>
      <c r="V94" s="32">
        <f t="shared" si="46"/>
        <v>200</v>
      </c>
      <c r="W94" s="32">
        <f t="shared" si="13"/>
        <v>0</v>
      </c>
      <c r="X94" s="32"/>
      <c r="Y94" s="57">
        <f t="shared" si="14"/>
        <v>4200</v>
      </c>
      <c r="Z94" s="67"/>
      <c r="AA94" s="27">
        <f>Z94/$Z$238%</f>
        <v>0</v>
      </c>
      <c r="AB94" s="56">
        <f t="shared" si="16"/>
        <v>0</v>
      </c>
      <c r="AC94" s="67"/>
      <c r="AD94" s="27">
        <f>AC94/$AC$238%</f>
        <v>0</v>
      </c>
      <c r="AE94" s="51">
        <f t="shared" si="38"/>
        <v>0</v>
      </c>
      <c r="AF94" s="139"/>
      <c r="AG94" s="27">
        <f>AF94/$AF$238%</f>
        <v>0</v>
      </c>
      <c r="AH94" s="56">
        <f t="shared" si="19"/>
        <v>0</v>
      </c>
      <c r="AI94" s="48"/>
      <c r="AJ94" s="27">
        <f>AI94/$AI$238%</f>
        <v>0</v>
      </c>
      <c r="AK94" s="51">
        <f t="shared" si="37"/>
        <v>0</v>
      </c>
      <c r="AL94" s="48"/>
      <c r="AM94" s="27">
        <f>AL94/$AI$238%</f>
        <v>0</v>
      </c>
      <c r="AN94" s="51">
        <f t="shared" si="22"/>
        <v>0</v>
      </c>
      <c r="AO94" s="79">
        <f t="shared" si="40"/>
        <v>0</v>
      </c>
      <c r="AP94" s="136"/>
      <c r="AQ94" s="137"/>
    </row>
    <row r="95" spans="1:43" ht="11.1" customHeight="1" x14ac:dyDescent="0.25">
      <c r="A95" s="129"/>
      <c r="B95" s="130"/>
      <c r="C95" s="131">
        <v>430</v>
      </c>
      <c r="D95" s="33"/>
      <c r="E95" s="33"/>
      <c r="F95" s="138">
        <v>6</v>
      </c>
      <c r="G95" s="33">
        <v>21</v>
      </c>
      <c r="H95" s="33"/>
      <c r="I95" s="33">
        <v>1170</v>
      </c>
      <c r="J95" s="33"/>
      <c r="K95" s="33"/>
      <c r="L95" s="33"/>
      <c r="M95" s="33"/>
      <c r="N95" s="54">
        <f t="shared" si="39"/>
        <v>1170</v>
      </c>
      <c r="O95" s="132">
        <v>30</v>
      </c>
      <c r="P95" s="129">
        <v>1</v>
      </c>
      <c r="Q95" s="32">
        <f t="shared" si="17"/>
        <v>0</v>
      </c>
      <c r="R95" s="32">
        <f t="shared" si="44"/>
        <v>0</v>
      </c>
      <c r="S95" s="32">
        <f t="shared" si="18"/>
        <v>0</v>
      </c>
      <c r="T95" s="32">
        <f t="shared" si="45"/>
        <v>0</v>
      </c>
      <c r="U95" s="32">
        <f t="shared" si="41"/>
        <v>21</v>
      </c>
      <c r="V95" s="32">
        <f t="shared" si="46"/>
        <v>1170</v>
      </c>
      <c r="W95" s="32">
        <f t="shared" ref="W95:W112" si="47">H95*10</f>
        <v>0</v>
      </c>
      <c r="X95" s="32"/>
      <c r="Y95" s="57">
        <f t="shared" ref="Y95:Y159" si="48">Q95*R95+S95*T95+U95*V95+W95*X95</f>
        <v>24570</v>
      </c>
      <c r="Z95" s="67"/>
      <c r="AA95" s="27">
        <f>Z95/$Z$238%</f>
        <v>0</v>
      </c>
      <c r="AB95" s="56">
        <f t="shared" si="16"/>
        <v>0</v>
      </c>
      <c r="AC95" s="67"/>
      <c r="AD95" s="27">
        <f>AC95/$AC$238%</f>
        <v>0</v>
      </c>
      <c r="AE95" s="51">
        <f t="shared" si="38"/>
        <v>0</v>
      </c>
      <c r="AF95" s="139"/>
      <c r="AG95" s="27">
        <f>AF95/$AF$238%</f>
        <v>0</v>
      </c>
      <c r="AH95" s="56">
        <f t="shared" si="19"/>
        <v>0</v>
      </c>
      <c r="AI95" s="48"/>
      <c r="AJ95" s="27">
        <f>AI95/$AI$238%</f>
        <v>0</v>
      </c>
      <c r="AK95" s="51">
        <f t="shared" si="37"/>
        <v>0</v>
      </c>
      <c r="AL95" s="48"/>
      <c r="AM95" s="27">
        <f>AL95/$AI$238%</f>
        <v>0</v>
      </c>
      <c r="AN95" s="51">
        <f t="shared" si="22"/>
        <v>0</v>
      </c>
      <c r="AO95" s="79">
        <f t="shared" si="40"/>
        <v>0</v>
      </c>
      <c r="AP95" s="136"/>
      <c r="AQ95" s="137"/>
    </row>
    <row r="96" spans="1:43" ht="11.1" customHeight="1" x14ac:dyDescent="0.25">
      <c r="A96" s="129"/>
      <c r="B96" s="130"/>
      <c r="C96" s="131"/>
      <c r="D96" s="33"/>
      <c r="E96" s="33"/>
      <c r="F96" s="138">
        <v>6</v>
      </c>
      <c r="G96" s="33">
        <v>21</v>
      </c>
      <c r="H96" s="33"/>
      <c r="I96" s="33"/>
      <c r="J96" s="33"/>
      <c r="K96" s="33"/>
      <c r="L96" s="33">
        <v>100</v>
      </c>
      <c r="M96" s="33">
        <v>100</v>
      </c>
      <c r="N96" s="54">
        <f t="shared" si="39"/>
        <v>200</v>
      </c>
      <c r="O96" s="132">
        <v>30</v>
      </c>
      <c r="P96" s="129">
        <v>4</v>
      </c>
      <c r="Q96" s="32">
        <f t="shared" si="17"/>
        <v>0</v>
      </c>
      <c r="R96" s="32">
        <f t="shared" si="44"/>
        <v>0</v>
      </c>
      <c r="S96" s="32">
        <f t="shared" si="18"/>
        <v>0</v>
      </c>
      <c r="T96" s="32">
        <f t="shared" si="45"/>
        <v>0</v>
      </c>
      <c r="U96" s="32">
        <f t="shared" si="41"/>
        <v>21</v>
      </c>
      <c r="V96" s="32">
        <f t="shared" si="46"/>
        <v>200</v>
      </c>
      <c r="W96" s="32">
        <f t="shared" si="47"/>
        <v>0</v>
      </c>
      <c r="X96" s="32"/>
      <c r="Y96" s="57">
        <f t="shared" si="48"/>
        <v>4200</v>
      </c>
      <c r="Z96" s="67"/>
      <c r="AA96" s="27">
        <f>Z96/$Z$238%</f>
        <v>0</v>
      </c>
      <c r="AB96" s="56">
        <f t="shared" si="16"/>
        <v>0</v>
      </c>
      <c r="AC96" s="67"/>
      <c r="AD96" s="27">
        <f>AC96/$AC$238%</f>
        <v>0</v>
      </c>
      <c r="AE96" s="51">
        <f t="shared" si="38"/>
        <v>0</v>
      </c>
      <c r="AF96" s="139"/>
      <c r="AG96" s="27">
        <f>AF96/$AF$238%</f>
        <v>0</v>
      </c>
      <c r="AH96" s="56">
        <f t="shared" si="19"/>
        <v>0</v>
      </c>
      <c r="AI96" s="48"/>
      <c r="AJ96" s="27">
        <f>AI96/$AI$238%</f>
        <v>0</v>
      </c>
      <c r="AK96" s="51">
        <f t="shared" si="37"/>
        <v>0</v>
      </c>
      <c r="AL96" s="48"/>
      <c r="AM96" s="27">
        <f>AL96/$AI$238%</f>
        <v>0</v>
      </c>
      <c r="AN96" s="51">
        <f t="shared" si="22"/>
        <v>0</v>
      </c>
      <c r="AO96" s="79">
        <f t="shared" si="40"/>
        <v>0</v>
      </c>
      <c r="AP96" s="136"/>
      <c r="AQ96" s="137"/>
    </row>
    <row r="97" spans="1:43" ht="5.0999999999999996" customHeight="1" x14ac:dyDescent="0.25">
      <c r="A97" s="142"/>
      <c r="B97" s="142"/>
      <c r="C97" s="142"/>
      <c r="D97" s="142"/>
      <c r="E97" s="142"/>
      <c r="F97" s="142"/>
      <c r="G97" s="142"/>
      <c r="H97" s="142"/>
      <c r="I97" s="142"/>
      <c r="J97" s="142"/>
      <c r="K97" s="142"/>
      <c r="L97" s="142"/>
      <c r="M97" s="142"/>
      <c r="N97" s="142"/>
      <c r="O97" s="142"/>
      <c r="P97" s="142"/>
      <c r="Q97" s="142"/>
      <c r="R97" s="142"/>
      <c r="S97" s="142"/>
      <c r="T97" s="142"/>
      <c r="U97" s="142"/>
      <c r="V97" s="142"/>
      <c r="W97" s="142"/>
      <c r="X97" s="142"/>
      <c r="Y97" s="142"/>
      <c r="Z97" s="142"/>
      <c r="AA97" s="142"/>
      <c r="AB97" s="142"/>
      <c r="AC97" s="142"/>
      <c r="AD97" s="142"/>
      <c r="AE97" s="142"/>
      <c r="AF97" s="142"/>
      <c r="AG97" s="142"/>
      <c r="AH97" s="142"/>
      <c r="AI97" s="142"/>
      <c r="AJ97" s="142"/>
      <c r="AK97" s="142"/>
      <c r="AL97" s="142"/>
      <c r="AM97" s="142"/>
      <c r="AN97" s="142"/>
      <c r="AO97" s="142"/>
      <c r="AP97" s="142"/>
      <c r="AQ97" s="142"/>
    </row>
    <row r="98" spans="1:43" ht="11.25" customHeight="1" x14ac:dyDescent="0.25">
      <c r="A98" s="129">
        <v>31</v>
      </c>
      <c r="B98" s="130" t="s">
        <v>515</v>
      </c>
      <c r="C98" s="131">
        <v>418</v>
      </c>
      <c r="D98" s="33"/>
      <c r="E98" s="33"/>
      <c r="F98" s="138">
        <v>1</v>
      </c>
      <c r="G98" s="33">
        <v>5</v>
      </c>
      <c r="H98" s="33"/>
      <c r="I98" s="33">
        <v>1170</v>
      </c>
      <c r="J98" s="33"/>
      <c r="K98" s="33"/>
      <c r="L98" s="33"/>
      <c r="M98" s="33"/>
      <c r="N98" s="54">
        <f t="shared" si="39"/>
        <v>1170</v>
      </c>
      <c r="O98" s="132">
        <f t="shared" si="15"/>
        <v>31</v>
      </c>
      <c r="P98" s="129">
        <v>1</v>
      </c>
      <c r="Q98" s="32">
        <f t="shared" si="17"/>
        <v>0</v>
      </c>
      <c r="R98" s="32">
        <f t="shared" si="44"/>
        <v>0</v>
      </c>
      <c r="S98" s="32">
        <f t="shared" si="18"/>
        <v>0</v>
      </c>
      <c r="T98" s="32">
        <f t="shared" si="45"/>
        <v>0</v>
      </c>
      <c r="U98" s="32">
        <f t="shared" si="41"/>
        <v>5</v>
      </c>
      <c r="V98" s="32">
        <f t="shared" si="46"/>
        <v>1170</v>
      </c>
      <c r="W98" s="32">
        <f t="shared" si="47"/>
        <v>0</v>
      </c>
      <c r="X98" s="32"/>
      <c r="Y98" s="57">
        <f t="shared" si="48"/>
        <v>5850</v>
      </c>
      <c r="Z98" s="67">
        <f t="shared" si="12"/>
        <v>5850</v>
      </c>
      <c r="AA98" s="27">
        <f>Z98/$Z$238%</f>
        <v>0.67752935608401499</v>
      </c>
      <c r="AB98" s="56">
        <f t="shared" ref="AB98:AB179" si="49">AA98</f>
        <v>0.67752935608401499</v>
      </c>
      <c r="AC98" s="67"/>
      <c r="AD98" s="27">
        <f>AC98/$AC$238%</f>
        <v>0</v>
      </c>
      <c r="AE98" s="51">
        <f t="shared" si="38"/>
        <v>0</v>
      </c>
      <c r="AF98" s="139"/>
      <c r="AG98" s="27">
        <f>AF98/$AF$238%</f>
        <v>0</v>
      </c>
      <c r="AH98" s="56">
        <f t="shared" si="19"/>
        <v>0</v>
      </c>
      <c r="AI98" s="48"/>
      <c r="AJ98" s="27">
        <f>AI98/$AI$238%</f>
        <v>0</v>
      </c>
      <c r="AK98" s="51">
        <f t="shared" si="37"/>
        <v>0</v>
      </c>
      <c r="AL98" s="48"/>
      <c r="AM98" s="27">
        <f>AL98/$AI$238%</f>
        <v>0</v>
      </c>
      <c r="AN98" s="51">
        <f t="shared" si="22"/>
        <v>0</v>
      </c>
      <c r="AO98" s="79">
        <f t="shared" si="40"/>
        <v>0.47610170968065912</v>
      </c>
      <c r="AP98" s="136"/>
      <c r="AQ98" s="137"/>
    </row>
    <row r="99" spans="1:43" ht="5.0999999999999996" customHeight="1" x14ac:dyDescent="0.25">
      <c r="A99" s="142"/>
      <c r="B99" s="142"/>
      <c r="C99" s="142"/>
      <c r="D99" s="142"/>
      <c r="E99" s="142"/>
      <c r="F99" s="142"/>
      <c r="G99" s="142"/>
      <c r="H99" s="142"/>
      <c r="I99" s="142"/>
      <c r="J99" s="142"/>
      <c r="K99" s="142"/>
      <c r="L99" s="142"/>
      <c r="M99" s="142"/>
      <c r="N99" s="142"/>
      <c r="O99" s="142"/>
      <c r="P99" s="142"/>
      <c r="Q99" s="142"/>
      <c r="R99" s="142"/>
      <c r="S99" s="142"/>
      <c r="T99" s="142"/>
      <c r="U99" s="142"/>
      <c r="V99" s="142"/>
      <c r="W99" s="142"/>
      <c r="X99" s="142"/>
      <c r="Y99" s="142"/>
      <c r="Z99" s="142"/>
      <c r="AA99" s="142"/>
      <c r="AB99" s="142"/>
      <c r="AC99" s="142"/>
      <c r="AD99" s="142"/>
      <c r="AE99" s="142"/>
      <c r="AF99" s="142"/>
      <c r="AG99" s="142"/>
      <c r="AH99" s="142"/>
      <c r="AI99" s="142"/>
      <c r="AJ99" s="142"/>
      <c r="AK99" s="142"/>
      <c r="AL99" s="142"/>
      <c r="AM99" s="142"/>
      <c r="AN99" s="142"/>
      <c r="AO99" s="142"/>
      <c r="AP99" s="142"/>
      <c r="AQ99" s="142"/>
    </row>
    <row r="100" spans="1:43" ht="11.25" customHeight="1" x14ac:dyDescent="0.25">
      <c r="A100" s="129">
        <v>32</v>
      </c>
      <c r="B100" s="130" t="s">
        <v>450</v>
      </c>
      <c r="C100" s="131">
        <v>427</v>
      </c>
      <c r="D100" s="33"/>
      <c r="E100" s="33"/>
      <c r="F100" s="138">
        <v>1</v>
      </c>
      <c r="G100" s="33">
        <v>5</v>
      </c>
      <c r="H100" s="33"/>
      <c r="I100" s="33">
        <v>1170</v>
      </c>
      <c r="J100" s="33"/>
      <c r="K100" s="33"/>
      <c r="L100" s="33"/>
      <c r="M100" s="33"/>
      <c r="N100" s="54">
        <f t="shared" si="39"/>
        <v>1170</v>
      </c>
      <c r="O100" s="132">
        <f t="shared" si="15"/>
        <v>32</v>
      </c>
      <c r="P100" s="129">
        <v>1</v>
      </c>
      <c r="Q100" s="32">
        <f t="shared" si="17"/>
        <v>0</v>
      </c>
      <c r="R100" s="32">
        <f t="shared" si="44"/>
        <v>0</v>
      </c>
      <c r="S100" s="32">
        <f t="shared" si="18"/>
        <v>0</v>
      </c>
      <c r="T100" s="32">
        <f t="shared" si="45"/>
        <v>0</v>
      </c>
      <c r="U100" s="32">
        <f t="shared" si="41"/>
        <v>5</v>
      </c>
      <c r="V100" s="32">
        <f t="shared" si="46"/>
        <v>1170</v>
      </c>
      <c r="W100" s="32">
        <f t="shared" si="47"/>
        <v>0</v>
      </c>
      <c r="X100" s="32"/>
      <c r="Y100" s="57">
        <f t="shared" si="48"/>
        <v>5850</v>
      </c>
      <c r="Z100" s="67">
        <f t="shared" si="12"/>
        <v>5850</v>
      </c>
      <c r="AA100" s="27">
        <f>Z100/$Z$238%</f>
        <v>0.67752935608401499</v>
      </c>
      <c r="AB100" s="56">
        <f t="shared" si="49"/>
        <v>0.67752935608401499</v>
      </c>
      <c r="AC100" s="67"/>
      <c r="AD100" s="27">
        <f>AC100/$AC$238%</f>
        <v>0</v>
      </c>
      <c r="AE100" s="51">
        <f t="shared" si="38"/>
        <v>0</v>
      </c>
      <c r="AF100" s="139"/>
      <c r="AG100" s="27">
        <f>AF100/$AF$238%</f>
        <v>0</v>
      </c>
      <c r="AH100" s="56">
        <f t="shared" si="19"/>
        <v>0</v>
      </c>
      <c r="AI100" s="48"/>
      <c r="AJ100" s="27">
        <f>AI100/$AI$238%</f>
        <v>0</v>
      </c>
      <c r="AK100" s="51">
        <f t="shared" si="37"/>
        <v>0</v>
      </c>
      <c r="AL100" s="48"/>
      <c r="AM100" s="27">
        <f>AL100/$AI$238%</f>
        <v>0</v>
      </c>
      <c r="AN100" s="51">
        <f t="shared" si="22"/>
        <v>0</v>
      </c>
      <c r="AO100" s="79">
        <f t="shared" si="40"/>
        <v>0.47610170968065912</v>
      </c>
      <c r="AP100" s="136"/>
      <c r="AQ100" s="137"/>
    </row>
    <row r="101" spans="1:43" ht="5.0999999999999996" customHeight="1" x14ac:dyDescent="0.25">
      <c r="A101" s="142"/>
      <c r="B101" s="142"/>
      <c r="C101" s="142"/>
      <c r="D101" s="142"/>
      <c r="E101" s="142"/>
      <c r="F101" s="142"/>
      <c r="G101" s="142"/>
      <c r="H101" s="142"/>
      <c r="I101" s="142"/>
      <c r="J101" s="142"/>
      <c r="K101" s="142"/>
      <c r="L101" s="142"/>
      <c r="M101" s="142"/>
      <c r="N101" s="142"/>
      <c r="O101" s="142"/>
      <c r="P101" s="142"/>
      <c r="Q101" s="142"/>
      <c r="R101" s="142"/>
      <c r="S101" s="142"/>
      <c r="T101" s="142"/>
      <c r="U101" s="142"/>
      <c r="V101" s="142"/>
      <c r="W101" s="142"/>
      <c r="X101" s="142"/>
      <c r="Y101" s="142"/>
      <c r="Z101" s="142"/>
      <c r="AA101" s="142"/>
      <c r="AB101" s="142"/>
      <c r="AC101" s="142"/>
      <c r="AD101" s="142"/>
      <c r="AE101" s="142"/>
      <c r="AF101" s="142"/>
      <c r="AG101" s="142"/>
      <c r="AH101" s="142"/>
      <c r="AI101" s="142"/>
      <c r="AJ101" s="142"/>
      <c r="AK101" s="142"/>
      <c r="AL101" s="142"/>
      <c r="AM101" s="142"/>
      <c r="AN101" s="142"/>
      <c r="AO101" s="142"/>
      <c r="AP101" s="142"/>
      <c r="AQ101" s="142"/>
    </row>
    <row r="102" spans="1:43" ht="11.25" customHeight="1" x14ac:dyDescent="0.25">
      <c r="A102" s="129">
        <v>33</v>
      </c>
      <c r="B102" s="130" t="s">
        <v>573</v>
      </c>
      <c r="C102" s="131">
        <v>428</v>
      </c>
      <c r="D102" s="33"/>
      <c r="E102" s="33"/>
      <c r="F102" s="138">
        <v>1</v>
      </c>
      <c r="G102" s="33">
        <v>5</v>
      </c>
      <c r="H102" s="33"/>
      <c r="I102" s="33">
        <v>1170</v>
      </c>
      <c r="J102" s="33"/>
      <c r="K102" s="33"/>
      <c r="L102" s="33"/>
      <c r="M102" s="33"/>
      <c r="N102" s="54">
        <f t="shared" si="39"/>
        <v>1170</v>
      </c>
      <c r="O102" s="132">
        <f t="shared" si="15"/>
        <v>33</v>
      </c>
      <c r="P102" s="129">
        <v>1</v>
      </c>
      <c r="Q102" s="32">
        <f t="shared" ref="Q102:Q159" si="50">D102</f>
        <v>0</v>
      </c>
      <c r="R102" s="32">
        <f t="shared" si="44"/>
        <v>0</v>
      </c>
      <c r="S102" s="32">
        <f t="shared" ref="S102:S159" si="51">E102*0.5*2/3</f>
        <v>0</v>
      </c>
      <c r="T102" s="32">
        <f t="shared" si="45"/>
        <v>0</v>
      </c>
      <c r="U102" s="32">
        <f t="shared" si="41"/>
        <v>5</v>
      </c>
      <c r="V102" s="32">
        <f t="shared" si="46"/>
        <v>1170</v>
      </c>
      <c r="W102" s="32">
        <f t="shared" si="47"/>
        <v>0</v>
      </c>
      <c r="X102" s="32"/>
      <c r="Y102" s="57">
        <f t="shared" si="48"/>
        <v>5850</v>
      </c>
      <c r="Z102" s="67">
        <f t="shared" si="12"/>
        <v>5850</v>
      </c>
      <c r="AA102" s="27">
        <f>Z102/$Z$238%</f>
        <v>0.67752935608401499</v>
      </c>
      <c r="AB102" s="56">
        <f t="shared" si="49"/>
        <v>0.67752935608401499</v>
      </c>
      <c r="AC102" s="67"/>
      <c r="AD102" s="27">
        <f>AC102/$AC$238%</f>
        <v>0</v>
      </c>
      <c r="AE102" s="51">
        <f t="shared" si="38"/>
        <v>0</v>
      </c>
      <c r="AF102" s="139"/>
      <c r="AG102" s="27">
        <f>AF102/$AF$238%</f>
        <v>0</v>
      </c>
      <c r="AH102" s="56">
        <f t="shared" ref="AH102:AH179" si="52">AG102</f>
        <v>0</v>
      </c>
      <c r="AI102" s="48"/>
      <c r="AJ102" s="27">
        <f>AI102/$AI$238%</f>
        <v>0</v>
      </c>
      <c r="AK102" s="51">
        <f t="shared" si="37"/>
        <v>0</v>
      </c>
      <c r="AL102" s="48"/>
      <c r="AM102" s="27">
        <f>AL102/$AI$238%</f>
        <v>0</v>
      </c>
      <c r="AN102" s="51">
        <f t="shared" si="22"/>
        <v>0</v>
      </c>
      <c r="AO102" s="79">
        <f t="shared" si="40"/>
        <v>0.47610170968065912</v>
      </c>
      <c r="AP102" s="136"/>
      <c r="AQ102" s="137"/>
    </row>
    <row r="103" spans="1:43" ht="5.0999999999999996" customHeight="1" x14ac:dyDescent="0.25">
      <c r="A103" s="142"/>
      <c r="B103" s="142"/>
      <c r="C103" s="142"/>
      <c r="D103" s="142"/>
      <c r="E103" s="142"/>
      <c r="F103" s="142"/>
      <c r="G103" s="142"/>
      <c r="H103" s="142"/>
      <c r="I103" s="142"/>
      <c r="J103" s="142"/>
      <c r="K103" s="142"/>
      <c r="L103" s="142"/>
      <c r="M103" s="142"/>
      <c r="N103" s="142"/>
      <c r="O103" s="142"/>
      <c r="P103" s="142"/>
      <c r="Q103" s="142"/>
      <c r="R103" s="142"/>
      <c r="S103" s="142"/>
      <c r="T103" s="142"/>
      <c r="U103" s="142"/>
      <c r="V103" s="142"/>
      <c r="W103" s="142"/>
      <c r="X103" s="142"/>
      <c r="Y103" s="142"/>
      <c r="Z103" s="142"/>
      <c r="AA103" s="142"/>
      <c r="AB103" s="142"/>
      <c r="AC103" s="142"/>
      <c r="AD103" s="142"/>
      <c r="AE103" s="142"/>
      <c r="AF103" s="142"/>
      <c r="AG103" s="142"/>
      <c r="AH103" s="142"/>
      <c r="AI103" s="142"/>
      <c r="AJ103" s="142"/>
      <c r="AK103" s="142"/>
      <c r="AL103" s="142"/>
      <c r="AM103" s="142"/>
      <c r="AN103" s="142"/>
      <c r="AO103" s="142"/>
      <c r="AP103" s="142"/>
      <c r="AQ103" s="142"/>
    </row>
    <row r="104" spans="1:43" ht="11.25" customHeight="1" x14ac:dyDescent="0.25">
      <c r="A104" s="129">
        <v>34</v>
      </c>
      <c r="B104" s="130" t="s">
        <v>55</v>
      </c>
      <c r="C104" s="131">
        <v>434</v>
      </c>
      <c r="D104" s="33"/>
      <c r="E104" s="33"/>
      <c r="F104" s="138">
        <v>1</v>
      </c>
      <c r="G104" s="33">
        <v>5</v>
      </c>
      <c r="H104" s="33"/>
      <c r="I104" s="33">
        <v>1170</v>
      </c>
      <c r="J104" s="33"/>
      <c r="K104" s="33"/>
      <c r="L104" s="33"/>
      <c r="M104" s="33"/>
      <c r="N104" s="54">
        <f t="shared" si="39"/>
        <v>1170</v>
      </c>
      <c r="O104" s="132">
        <f t="shared" si="15"/>
        <v>34</v>
      </c>
      <c r="P104" s="129">
        <v>1</v>
      </c>
      <c r="Q104" s="32">
        <f t="shared" si="50"/>
        <v>0</v>
      </c>
      <c r="R104" s="32">
        <f t="shared" si="44"/>
        <v>0</v>
      </c>
      <c r="S104" s="32">
        <f t="shared" si="51"/>
        <v>0</v>
      </c>
      <c r="T104" s="32">
        <f t="shared" si="45"/>
        <v>0</v>
      </c>
      <c r="U104" s="32">
        <f t="shared" si="41"/>
        <v>5</v>
      </c>
      <c r="V104" s="32">
        <f t="shared" si="46"/>
        <v>1170</v>
      </c>
      <c r="W104" s="32">
        <f t="shared" si="47"/>
        <v>0</v>
      </c>
      <c r="X104" s="32"/>
      <c r="Y104" s="57">
        <f t="shared" si="48"/>
        <v>5850</v>
      </c>
      <c r="Z104" s="67">
        <f t="shared" si="12"/>
        <v>5850</v>
      </c>
      <c r="AA104" s="27">
        <f>Z104/$Z$238%</f>
        <v>0.67752935608401499</v>
      </c>
      <c r="AB104" s="56">
        <f t="shared" si="49"/>
        <v>0.67752935608401499</v>
      </c>
      <c r="AC104" s="67">
        <f>Y105</f>
        <v>1075</v>
      </c>
      <c r="AD104" s="27">
        <f>AC104/$AC$238%</f>
        <v>17.16333545395878</v>
      </c>
      <c r="AE104" s="51">
        <f t="shared" si="38"/>
        <v>17.16333545395878</v>
      </c>
      <c r="AF104" s="139"/>
      <c r="AG104" s="27">
        <f>AF104/$AF$238%</f>
        <v>0</v>
      </c>
      <c r="AH104" s="56">
        <f t="shared" si="52"/>
        <v>0</v>
      </c>
      <c r="AI104" s="48"/>
      <c r="AJ104" s="27">
        <f>AI104/$AI$238%</f>
        <v>0</v>
      </c>
      <c r="AK104" s="51">
        <f t="shared" si="37"/>
        <v>0</v>
      </c>
      <c r="AL104" s="48"/>
      <c r="AM104" s="27">
        <f>AL104/$AI$238%</f>
        <v>0</v>
      </c>
      <c r="AN104" s="51">
        <f t="shared" si="22"/>
        <v>0</v>
      </c>
      <c r="AO104" s="79">
        <f t="shared" si="40"/>
        <v>2.6923882698014623</v>
      </c>
      <c r="AP104" s="136"/>
      <c r="AQ104" s="137"/>
    </row>
    <row r="105" spans="1:43" ht="11.1" customHeight="1" x14ac:dyDescent="0.25">
      <c r="A105" s="129"/>
      <c r="B105" s="130"/>
      <c r="C105" s="131"/>
      <c r="D105" s="33"/>
      <c r="E105" s="33"/>
      <c r="F105" s="138">
        <v>1</v>
      </c>
      <c r="G105" s="33">
        <v>5</v>
      </c>
      <c r="H105" s="33"/>
      <c r="I105" s="33"/>
      <c r="J105" s="33">
        <v>215</v>
      </c>
      <c r="K105" s="33"/>
      <c r="L105" s="33"/>
      <c r="M105" s="33"/>
      <c r="N105" s="54">
        <f t="shared" si="39"/>
        <v>215</v>
      </c>
      <c r="O105" s="132">
        <v>34</v>
      </c>
      <c r="P105" s="129">
        <v>2</v>
      </c>
      <c r="Q105" s="32">
        <f t="shared" si="50"/>
        <v>0</v>
      </c>
      <c r="R105" s="32">
        <f t="shared" si="44"/>
        <v>0</v>
      </c>
      <c r="S105" s="32">
        <f t="shared" si="51"/>
        <v>0</v>
      </c>
      <c r="T105" s="32">
        <f t="shared" si="45"/>
        <v>0</v>
      </c>
      <c r="U105" s="32">
        <f t="shared" si="41"/>
        <v>5</v>
      </c>
      <c r="V105" s="32">
        <f t="shared" si="46"/>
        <v>215</v>
      </c>
      <c r="W105" s="32">
        <f t="shared" si="47"/>
        <v>0</v>
      </c>
      <c r="X105" s="32"/>
      <c r="Y105" s="57">
        <f t="shared" si="48"/>
        <v>1075</v>
      </c>
      <c r="Z105" s="67"/>
      <c r="AA105" s="27">
        <f>Z105/$Z$238%</f>
        <v>0</v>
      </c>
      <c r="AB105" s="56">
        <f t="shared" si="49"/>
        <v>0</v>
      </c>
      <c r="AC105" s="67"/>
      <c r="AD105" s="27">
        <f>AC105/$AC$238%</f>
        <v>0</v>
      </c>
      <c r="AE105" s="51">
        <f t="shared" si="38"/>
        <v>0</v>
      </c>
      <c r="AF105" s="139"/>
      <c r="AG105" s="27">
        <f>AF105/$AF$238%</f>
        <v>0</v>
      </c>
      <c r="AH105" s="56">
        <f t="shared" si="52"/>
        <v>0</v>
      </c>
      <c r="AI105" s="48"/>
      <c r="AJ105" s="27">
        <f>AI105/$AI$238%</f>
        <v>0</v>
      </c>
      <c r="AK105" s="51">
        <f t="shared" si="37"/>
        <v>0</v>
      </c>
      <c r="AL105" s="48"/>
      <c r="AM105" s="27">
        <f>AL105/$AI$238%</f>
        <v>0</v>
      </c>
      <c r="AN105" s="51">
        <f t="shared" si="22"/>
        <v>0</v>
      </c>
      <c r="AO105" s="79">
        <f t="shared" si="40"/>
        <v>0</v>
      </c>
      <c r="AP105" s="136"/>
      <c r="AQ105" s="137"/>
    </row>
    <row r="106" spans="1:43" ht="5.0999999999999996" customHeight="1" x14ac:dyDescent="0.25">
      <c r="A106" s="142"/>
      <c r="B106" s="142"/>
      <c r="C106" s="142"/>
      <c r="D106" s="142"/>
      <c r="E106" s="142"/>
      <c r="F106" s="142"/>
      <c r="G106" s="142"/>
      <c r="H106" s="142"/>
      <c r="I106" s="142"/>
      <c r="J106" s="142"/>
      <c r="K106" s="142"/>
      <c r="L106" s="142"/>
      <c r="M106" s="142"/>
      <c r="N106" s="142"/>
      <c r="O106" s="142"/>
      <c r="P106" s="142"/>
      <c r="Q106" s="142"/>
      <c r="R106" s="142"/>
      <c r="S106" s="142"/>
      <c r="T106" s="142"/>
      <c r="U106" s="142"/>
      <c r="V106" s="142"/>
      <c r="W106" s="142"/>
      <c r="X106" s="142"/>
      <c r="Y106" s="142"/>
      <c r="Z106" s="142"/>
      <c r="AA106" s="142"/>
      <c r="AB106" s="142"/>
      <c r="AC106" s="142"/>
      <c r="AD106" s="142"/>
      <c r="AE106" s="142"/>
      <c r="AF106" s="142"/>
      <c r="AG106" s="142"/>
      <c r="AH106" s="142"/>
      <c r="AI106" s="142"/>
      <c r="AJ106" s="142"/>
      <c r="AK106" s="142"/>
      <c r="AL106" s="142"/>
      <c r="AM106" s="142"/>
      <c r="AN106" s="142"/>
      <c r="AO106" s="142"/>
      <c r="AP106" s="142"/>
      <c r="AQ106" s="142"/>
    </row>
    <row r="107" spans="1:43" ht="11.25" customHeight="1" x14ac:dyDescent="0.25">
      <c r="A107" s="129">
        <v>35</v>
      </c>
      <c r="B107" s="130" t="s">
        <v>261</v>
      </c>
      <c r="C107" s="131">
        <v>435</v>
      </c>
      <c r="D107" s="33"/>
      <c r="E107" s="33"/>
      <c r="F107" s="138">
        <v>1</v>
      </c>
      <c r="G107" s="33">
        <v>5</v>
      </c>
      <c r="H107" s="33"/>
      <c r="I107" s="33">
        <v>1170</v>
      </c>
      <c r="J107" s="33"/>
      <c r="K107" s="33"/>
      <c r="L107" s="33"/>
      <c r="M107" s="33"/>
      <c r="N107" s="54">
        <f t="shared" si="39"/>
        <v>1170</v>
      </c>
      <c r="O107" s="132">
        <f t="shared" si="15"/>
        <v>35</v>
      </c>
      <c r="P107" s="129">
        <v>1</v>
      </c>
      <c r="Q107" s="32">
        <f t="shared" si="50"/>
        <v>0</v>
      </c>
      <c r="R107" s="32">
        <f t="shared" si="44"/>
        <v>0</v>
      </c>
      <c r="S107" s="32">
        <f t="shared" si="51"/>
        <v>0</v>
      </c>
      <c r="T107" s="32">
        <f t="shared" si="45"/>
        <v>0</v>
      </c>
      <c r="U107" s="32">
        <f t="shared" si="41"/>
        <v>5</v>
      </c>
      <c r="V107" s="32">
        <f t="shared" si="46"/>
        <v>1170</v>
      </c>
      <c r="W107" s="32">
        <f t="shared" si="47"/>
        <v>0</v>
      </c>
      <c r="X107" s="32"/>
      <c r="Y107" s="57">
        <f t="shared" si="48"/>
        <v>5850</v>
      </c>
      <c r="Z107" s="67">
        <f t="shared" si="12"/>
        <v>5850</v>
      </c>
      <c r="AA107" s="27">
        <f>Z107/$Z$238%</f>
        <v>0.67752935608401499</v>
      </c>
      <c r="AB107" s="56">
        <f t="shared" si="49"/>
        <v>0.67752935608401499</v>
      </c>
      <c r="AC107" s="67">
        <f>Y108</f>
        <v>1075</v>
      </c>
      <c r="AD107" s="27">
        <f>AC107/$AC$238%</f>
        <v>17.16333545395878</v>
      </c>
      <c r="AE107" s="51">
        <f t="shared" si="38"/>
        <v>17.16333545395878</v>
      </c>
      <c r="AF107" s="139"/>
      <c r="AG107" s="27">
        <f>AF107/$AF$238%</f>
        <v>0</v>
      </c>
      <c r="AH107" s="56">
        <f t="shared" si="52"/>
        <v>0</v>
      </c>
      <c r="AI107" s="48"/>
      <c r="AJ107" s="27">
        <f>AI107/$AI$238%</f>
        <v>0</v>
      </c>
      <c r="AK107" s="51">
        <f t="shared" si="37"/>
        <v>0</v>
      </c>
      <c r="AL107" s="48"/>
      <c r="AM107" s="27">
        <f>AL107/$AI$238%</f>
        <v>0</v>
      </c>
      <c r="AN107" s="51">
        <f t="shared" si="22"/>
        <v>0</v>
      </c>
      <c r="AO107" s="79">
        <f t="shared" si="40"/>
        <v>2.6923882698014623</v>
      </c>
      <c r="AP107" s="136"/>
      <c r="AQ107" s="137"/>
    </row>
    <row r="108" spans="1:43" ht="11.1" customHeight="1" x14ac:dyDescent="0.25">
      <c r="A108" s="129"/>
      <c r="B108" s="130"/>
      <c r="C108" s="131"/>
      <c r="D108" s="33"/>
      <c r="E108" s="33"/>
      <c r="F108" s="138">
        <v>1</v>
      </c>
      <c r="G108" s="33">
        <v>5</v>
      </c>
      <c r="H108" s="33"/>
      <c r="I108" s="33"/>
      <c r="J108" s="33">
        <v>215</v>
      </c>
      <c r="K108" s="33"/>
      <c r="L108" s="33"/>
      <c r="M108" s="33"/>
      <c r="N108" s="54">
        <f t="shared" si="39"/>
        <v>215</v>
      </c>
      <c r="O108" s="132">
        <v>35</v>
      </c>
      <c r="P108" s="129">
        <v>2</v>
      </c>
      <c r="Q108" s="32">
        <f t="shared" si="50"/>
        <v>0</v>
      </c>
      <c r="R108" s="32">
        <f t="shared" si="44"/>
        <v>0</v>
      </c>
      <c r="S108" s="32">
        <f t="shared" si="51"/>
        <v>0</v>
      </c>
      <c r="T108" s="32">
        <f t="shared" si="45"/>
        <v>0</v>
      </c>
      <c r="U108" s="32">
        <f t="shared" si="41"/>
        <v>5</v>
      </c>
      <c r="V108" s="32">
        <f t="shared" si="46"/>
        <v>215</v>
      </c>
      <c r="W108" s="32">
        <f t="shared" si="47"/>
        <v>0</v>
      </c>
      <c r="X108" s="32"/>
      <c r="Y108" s="57">
        <f t="shared" si="48"/>
        <v>1075</v>
      </c>
      <c r="Z108" s="67"/>
      <c r="AA108" s="27">
        <f>Z108/$Z$238%</f>
        <v>0</v>
      </c>
      <c r="AB108" s="56">
        <f t="shared" si="49"/>
        <v>0</v>
      </c>
      <c r="AC108" s="67"/>
      <c r="AD108" s="27">
        <f>AC108/$AC$238%</f>
        <v>0</v>
      </c>
      <c r="AE108" s="51">
        <f t="shared" si="38"/>
        <v>0</v>
      </c>
      <c r="AF108" s="139"/>
      <c r="AG108" s="27">
        <f>AF108/$AF$238%</f>
        <v>0</v>
      </c>
      <c r="AH108" s="56">
        <f t="shared" si="52"/>
        <v>0</v>
      </c>
      <c r="AI108" s="48"/>
      <c r="AJ108" s="27">
        <f>AI108/$AI$238%</f>
        <v>0</v>
      </c>
      <c r="AK108" s="51">
        <f t="shared" si="37"/>
        <v>0</v>
      </c>
      <c r="AL108" s="48"/>
      <c r="AM108" s="27">
        <f>AL108/$AI$238%</f>
        <v>0</v>
      </c>
      <c r="AN108" s="51">
        <f t="shared" si="22"/>
        <v>0</v>
      </c>
      <c r="AO108" s="79">
        <f t="shared" si="40"/>
        <v>0</v>
      </c>
      <c r="AP108" s="136"/>
      <c r="AQ108" s="137"/>
    </row>
    <row r="109" spans="1:43" ht="5.0999999999999996" customHeight="1" x14ac:dyDescent="0.25">
      <c r="A109" s="142"/>
      <c r="B109" s="142"/>
      <c r="C109" s="142"/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142"/>
      <c r="R109" s="142"/>
      <c r="S109" s="142"/>
      <c r="T109" s="142"/>
      <c r="U109" s="142"/>
      <c r="V109" s="142"/>
      <c r="W109" s="142"/>
      <c r="X109" s="142"/>
      <c r="Y109" s="142"/>
      <c r="Z109" s="142"/>
      <c r="AA109" s="142"/>
      <c r="AB109" s="142"/>
      <c r="AC109" s="142"/>
      <c r="AD109" s="142"/>
      <c r="AE109" s="142"/>
      <c r="AF109" s="142"/>
      <c r="AG109" s="142"/>
      <c r="AH109" s="142"/>
      <c r="AI109" s="142"/>
      <c r="AJ109" s="142"/>
      <c r="AK109" s="142"/>
      <c r="AL109" s="142"/>
      <c r="AM109" s="142"/>
      <c r="AN109" s="142"/>
      <c r="AO109" s="142"/>
      <c r="AP109" s="142"/>
      <c r="AQ109" s="142"/>
    </row>
    <row r="110" spans="1:43" ht="11.1" customHeight="1" x14ac:dyDescent="0.25">
      <c r="A110" s="129">
        <v>36</v>
      </c>
      <c r="B110" s="130" t="s">
        <v>516</v>
      </c>
      <c r="C110" s="131">
        <v>444</v>
      </c>
      <c r="D110" s="33"/>
      <c r="E110" s="33"/>
      <c r="F110" s="138">
        <v>5</v>
      </c>
      <c r="G110" s="33">
        <v>18</v>
      </c>
      <c r="H110" s="33"/>
      <c r="I110" s="33">
        <v>1170</v>
      </c>
      <c r="J110" s="33"/>
      <c r="K110" s="33"/>
      <c r="L110" s="33"/>
      <c r="M110" s="33"/>
      <c r="N110" s="54">
        <f t="shared" si="39"/>
        <v>1170</v>
      </c>
      <c r="O110" s="132">
        <f t="shared" ref="O110:O146" si="53">A110</f>
        <v>36</v>
      </c>
      <c r="P110" s="129">
        <v>1</v>
      </c>
      <c r="Q110" s="32">
        <f t="shared" si="50"/>
        <v>0</v>
      </c>
      <c r="R110" s="32">
        <f t="shared" si="44"/>
        <v>0</v>
      </c>
      <c r="S110" s="32">
        <f t="shared" si="51"/>
        <v>0</v>
      </c>
      <c r="T110" s="32">
        <f t="shared" si="45"/>
        <v>0</v>
      </c>
      <c r="U110" s="32">
        <f t="shared" si="41"/>
        <v>18</v>
      </c>
      <c r="V110" s="32">
        <f t="shared" si="46"/>
        <v>1170</v>
      </c>
      <c r="W110" s="32">
        <f t="shared" si="47"/>
        <v>0</v>
      </c>
      <c r="X110" s="32"/>
      <c r="Y110" s="57">
        <f t="shared" si="48"/>
        <v>21060</v>
      </c>
      <c r="Z110" s="67">
        <f t="shared" si="12"/>
        <v>21060</v>
      </c>
      <c r="AA110" s="27">
        <f>Z110/$Z$238%</f>
        <v>2.4391056819024541</v>
      </c>
      <c r="AB110" s="56">
        <f t="shared" si="49"/>
        <v>2.4391056819024541</v>
      </c>
      <c r="AC110" s="67"/>
      <c r="AD110" s="27">
        <f>AC110/$AC$238%</f>
        <v>0</v>
      </c>
      <c r="AE110" s="51">
        <f t="shared" si="38"/>
        <v>0</v>
      </c>
      <c r="AF110" s="139"/>
      <c r="AG110" s="27">
        <f>AF110/$AF$238%</f>
        <v>0</v>
      </c>
      <c r="AH110" s="56">
        <f t="shared" si="52"/>
        <v>0</v>
      </c>
      <c r="AI110" s="48"/>
      <c r="AJ110" s="27">
        <f>AI110/$AI$238%</f>
        <v>0</v>
      </c>
      <c r="AK110" s="51">
        <f t="shared" si="37"/>
        <v>0</v>
      </c>
      <c r="AL110" s="48"/>
      <c r="AM110" s="27">
        <f>AL110/$AI$238%</f>
        <v>0</v>
      </c>
      <c r="AN110" s="51">
        <f t="shared" si="22"/>
        <v>0</v>
      </c>
      <c r="AO110" s="79">
        <f t="shared" si="40"/>
        <v>1.7139661548503731</v>
      </c>
      <c r="AP110" s="136"/>
      <c r="AQ110" s="137"/>
    </row>
    <row r="111" spans="1:43" ht="5.0999999999999996" customHeight="1" x14ac:dyDescent="0.25">
      <c r="A111" s="142"/>
      <c r="B111" s="142"/>
      <c r="C111" s="142"/>
      <c r="D111" s="142"/>
      <c r="E111" s="142"/>
      <c r="F111" s="142"/>
      <c r="G111" s="142"/>
      <c r="H111" s="142"/>
      <c r="I111" s="142"/>
      <c r="J111" s="142"/>
      <c r="K111" s="142"/>
      <c r="L111" s="142"/>
      <c r="M111" s="142"/>
      <c r="N111" s="142"/>
      <c r="O111" s="142"/>
      <c r="P111" s="142"/>
      <c r="Q111" s="142"/>
      <c r="R111" s="142"/>
      <c r="S111" s="142"/>
      <c r="T111" s="142"/>
      <c r="U111" s="142"/>
      <c r="V111" s="142"/>
      <c r="W111" s="142"/>
      <c r="X111" s="142"/>
      <c r="Y111" s="142"/>
      <c r="Z111" s="142"/>
      <c r="AA111" s="142"/>
      <c r="AB111" s="142"/>
      <c r="AC111" s="142"/>
      <c r="AD111" s="142"/>
      <c r="AE111" s="142"/>
      <c r="AF111" s="142"/>
      <c r="AG111" s="142"/>
      <c r="AH111" s="142"/>
      <c r="AI111" s="142"/>
      <c r="AJ111" s="142"/>
      <c r="AK111" s="142"/>
      <c r="AL111" s="142"/>
      <c r="AM111" s="142"/>
      <c r="AN111" s="142"/>
      <c r="AO111" s="142"/>
      <c r="AP111" s="142"/>
      <c r="AQ111" s="142"/>
    </row>
    <row r="112" spans="1:43" ht="11.25" customHeight="1" x14ac:dyDescent="0.25">
      <c r="A112" s="129">
        <v>37</v>
      </c>
      <c r="B112" s="130" t="s">
        <v>56</v>
      </c>
      <c r="C112" s="131">
        <v>458</v>
      </c>
      <c r="D112" s="33"/>
      <c r="E112" s="33"/>
      <c r="F112" s="138">
        <v>1</v>
      </c>
      <c r="G112" s="33">
        <v>5</v>
      </c>
      <c r="H112" s="33"/>
      <c r="I112" s="33">
        <v>1170</v>
      </c>
      <c r="J112" s="33"/>
      <c r="K112" s="33"/>
      <c r="L112" s="33"/>
      <c r="M112" s="33"/>
      <c r="N112" s="54">
        <f t="shared" si="39"/>
        <v>1170</v>
      </c>
      <c r="O112" s="132">
        <f t="shared" si="53"/>
        <v>37</v>
      </c>
      <c r="P112" s="129">
        <v>1</v>
      </c>
      <c r="Q112" s="32">
        <f t="shared" si="50"/>
        <v>0</v>
      </c>
      <c r="R112" s="32">
        <f t="shared" si="44"/>
        <v>0</v>
      </c>
      <c r="S112" s="32">
        <f t="shared" si="51"/>
        <v>0</v>
      </c>
      <c r="T112" s="32">
        <f t="shared" si="45"/>
        <v>0</v>
      </c>
      <c r="U112" s="32">
        <f t="shared" si="41"/>
        <v>5</v>
      </c>
      <c r="V112" s="32">
        <f t="shared" si="46"/>
        <v>1170</v>
      </c>
      <c r="W112" s="32">
        <f t="shared" si="47"/>
        <v>0</v>
      </c>
      <c r="X112" s="32"/>
      <c r="Y112" s="57">
        <f t="shared" si="48"/>
        <v>5850</v>
      </c>
      <c r="Z112" s="67">
        <f t="shared" si="12"/>
        <v>5850</v>
      </c>
      <c r="AA112" s="27">
        <f>Z112/$Z$238%</f>
        <v>0.67752935608401499</v>
      </c>
      <c r="AB112" s="56">
        <f t="shared" si="49"/>
        <v>0.67752935608401499</v>
      </c>
      <c r="AC112" s="67"/>
      <c r="AD112" s="27">
        <f>AC112/$AC$238%</f>
        <v>0</v>
      </c>
      <c r="AE112" s="51">
        <f t="shared" si="38"/>
        <v>0</v>
      </c>
      <c r="AF112" s="139"/>
      <c r="AG112" s="27">
        <f>AF112/$AF$238%</f>
        <v>0</v>
      </c>
      <c r="AH112" s="56">
        <f t="shared" si="52"/>
        <v>0</v>
      </c>
      <c r="AI112" s="48"/>
      <c r="AJ112" s="27">
        <f>AI112/$AI$238%</f>
        <v>0</v>
      </c>
      <c r="AK112" s="51">
        <f t="shared" si="37"/>
        <v>0</v>
      </c>
      <c r="AL112" s="48"/>
      <c r="AM112" s="27">
        <f>AL112/$AI$238%</f>
        <v>0</v>
      </c>
      <c r="AN112" s="51">
        <f t="shared" si="22"/>
        <v>0</v>
      </c>
      <c r="AO112" s="79">
        <f t="shared" si="40"/>
        <v>0.47610170968065912</v>
      </c>
      <c r="AP112" s="136"/>
      <c r="AQ112" s="137"/>
    </row>
    <row r="113" spans="1:43" ht="5.0999999999999996" customHeight="1" x14ac:dyDescent="0.25">
      <c r="A113" s="142"/>
      <c r="B113" s="142"/>
      <c r="C113" s="142"/>
      <c r="D113" s="142"/>
      <c r="E113" s="142"/>
      <c r="F113" s="142"/>
      <c r="G113" s="142"/>
      <c r="H113" s="142"/>
      <c r="I113" s="142"/>
      <c r="J113" s="142"/>
      <c r="K113" s="142"/>
      <c r="L113" s="142"/>
      <c r="M113" s="142"/>
      <c r="N113" s="142"/>
      <c r="O113" s="142"/>
      <c r="P113" s="142"/>
      <c r="Q113" s="142"/>
      <c r="R113" s="142"/>
      <c r="S113" s="142"/>
      <c r="T113" s="142"/>
      <c r="U113" s="142"/>
      <c r="V113" s="142"/>
      <c r="W113" s="142"/>
      <c r="X113" s="142"/>
      <c r="Y113" s="142"/>
      <c r="Z113" s="142"/>
      <c r="AA113" s="142"/>
      <c r="AB113" s="142"/>
      <c r="AC113" s="142"/>
      <c r="AD113" s="142"/>
      <c r="AE113" s="142"/>
      <c r="AF113" s="142"/>
      <c r="AG113" s="142"/>
      <c r="AH113" s="142"/>
      <c r="AI113" s="142"/>
      <c r="AJ113" s="142"/>
      <c r="AK113" s="142"/>
      <c r="AL113" s="142"/>
      <c r="AM113" s="142"/>
      <c r="AN113" s="142"/>
      <c r="AO113" s="142"/>
      <c r="AP113" s="142"/>
      <c r="AQ113" s="142"/>
    </row>
    <row r="114" spans="1:43" ht="11.25" customHeight="1" x14ac:dyDescent="0.25">
      <c r="A114" s="129">
        <v>38</v>
      </c>
      <c r="B114" s="130" t="s">
        <v>433</v>
      </c>
      <c r="C114" s="131">
        <v>710</v>
      </c>
      <c r="D114" s="33"/>
      <c r="E114" s="33"/>
      <c r="F114" s="138">
        <v>1</v>
      </c>
      <c r="G114" s="33">
        <v>5</v>
      </c>
      <c r="H114" s="33"/>
      <c r="I114" s="33">
        <v>1170</v>
      </c>
      <c r="J114" s="33"/>
      <c r="K114" s="33"/>
      <c r="L114" s="33"/>
      <c r="M114" s="33"/>
      <c r="N114" s="54">
        <f>SUM(I114:M114)</f>
        <v>1170</v>
      </c>
      <c r="O114" s="132">
        <v>38</v>
      </c>
      <c r="P114" s="129"/>
      <c r="Q114" s="32"/>
      <c r="R114" s="32"/>
      <c r="S114" s="32"/>
      <c r="T114" s="32"/>
      <c r="U114" s="32">
        <f>G114</f>
        <v>5</v>
      </c>
      <c r="V114" s="32">
        <f>IF((F114)&gt;0,N114,)</f>
        <v>1170</v>
      </c>
      <c r="W114" s="32"/>
      <c r="X114" s="32"/>
      <c r="Y114" s="57">
        <f>Q114*R114+S114*T114+U114*V114+W114*X114</f>
        <v>5850</v>
      </c>
      <c r="Z114" s="67">
        <f t="shared" si="12"/>
        <v>5850</v>
      </c>
      <c r="AA114" s="27">
        <f>Z114/$Z$238%</f>
        <v>0.67752935608401499</v>
      </c>
      <c r="AB114" s="56">
        <f t="shared" si="49"/>
        <v>0.67752935608401499</v>
      </c>
      <c r="AC114" s="67">
        <f>Y115</f>
        <v>1075</v>
      </c>
      <c r="AD114" s="27">
        <f>AC114/$AC$238%</f>
        <v>17.16333545395878</v>
      </c>
      <c r="AE114" s="51">
        <f t="shared" si="38"/>
        <v>17.16333545395878</v>
      </c>
      <c r="AF114" s="139"/>
      <c r="AG114" s="27">
        <f>AF114/$AF$238%</f>
        <v>0</v>
      </c>
      <c r="AH114" s="56">
        <f t="shared" si="52"/>
        <v>0</v>
      </c>
      <c r="AI114" s="48"/>
      <c r="AJ114" s="27">
        <f>AI114/$AI$238%</f>
        <v>0</v>
      </c>
      <c r="AK114" s="51">
        <f t="shared" si="37"/>
        <v>0</v>
      </c>
      <c r="AL114" s="48"/>
      <c r="AM114" s="27">
        <f>AL114/$AI$238%</f>
        <v>0</v>
      </c>
      <c r="AN114" s="51">
        <f t="shared" si="22"/>
        <v>0</v>
      </c>
      <c r="AO114" s="79">
        <f t="shared" si="40"/>
        <v>2.6923882698014623</v>
      </c>
      <c r="AP114" s="136"/>
      <c r="AQ114" s="137"/>
    </row>
    <row r="115" spans="1:43" ht="11.1" customHeight="1" x14ac:dyDescent="0.25">
      <c r="A115" s="129"/>
      <c r="B115" s="130"/>
      <c r="C115" s="131"/>
      <c r="D115" s="33"/>
      <c r="E115" s="33"/>
      <c r="F115" s="138">
        <v>1</v>
      </c>
      <c r="G115" s="33">
        <v>5</v>
      </c>
      <c r="H115" s="33"/>
      <c r="I115" s="33"/>
      <c r="J115" s="33">
        <v>215</v>
      </c>
      <c r="K115" s="33"/>
      <c r="L115" s="33"/>
      <c r="M115" s="33"/>
      <c r="N115" s="54">
        <f>SUM(I115:M115)</f>
        <v>215</v>
      </c>
      <c r="O115" s="132">
        <v>38</v>
      </c>
      <c r="P115" s="129">
        <v>2</v>
      </c>
      <c r="Q115" s="32">
        <f>D115</f>
        <v>0</v>
      </c>
      <c r="R115" s="32">
        <f>IF((D115)&gt;0,N115,)</f>
        <v>0</v>
      </c>
      <c r="S115" s="32">
        <f>E115*0.5*2/3</f>
        <v>0</v>
      </c>
      <c r="T115" s="32">
        <f>IF((E115)&gt;0,N115,)</f>
        <v>0</v>
      </c>
      <c r="U115" s="32">
        <f>G115</f>
        <v>5</v>
      </c>
      <c r="V115" s="32">
        <f>IF((F115)&gt;0,N115,)</f>
        <v>215</v>
      </c>
      <c r="W115" s="32">
        <f>H115*10</f>
        <v>0</v>
      </c>
      <c r="X115" s="32"/>
      <c r="Y115" s="57">
        <f>Q115*R115+S115*T115+U115*V115+W115*X115</f>
        <v>1075</v>
      </c>
      <c r="Z115" s="67"/>
      <c r="AA115" s="27">
        <f>Z115/$Z$238%</f>
        <v>0</v>
      </c>
      <c r="AB115" s="56">
        <f>AA115</f>
        <v>0</v>
      </c>
      <c r="AC115" s="67"/>
      <c r="AD115" s="27">
        <f>AC115/$AC$238%</f>
        <v>0</v>
      </c>
      <c r="AE115" s="51">
        <f>AD115</f>
        <v>0</v>
      </c>
      <c r="AF115" s="139"/>
      <c r="AG115" s="27">
        <f>AF115/$AF$238%</f>
        <v>0</v>
      </c>
      <c r="AH115" s="56">
        <f>AG115</f>
        <v>0</v>
      </c>
      <c r="AI115" s="48"/>
      <c r="AJ115" s="27">
        <f>AI115/$AI$238%</f>
        <v>0</v>
      </c>
      <c r="AK115" s="51">
        <f>AJ115</f>
        <v>0</v>
      </c>
      <c r="AL115" s="48"/>
      <c r="AM115" s="27">
        <f>AL115/$AI$238%</f>
        <v>0</v>
      </c>
      <c r="AN115" s="51">
        <f>AM115</f>
        <v>0</v>
      </c>
      <c r="AO115" s="79">
        <f>AB115*$AA$7+AE115*$AD$7+AH115*$AG$7+AK115*$AJ$7+AN115*$AM$7</f>
        <v>0</v>
      </c>
      <c r="AP115" s="136"/>
      <c r="AQ115" s="137"/>
    </row>
    <row r="116" spans="1:43" ht="5.0999999999999996" customHeight="1" x14ac:dyDescent="0.25">
      <c r="A116" s="142"/>
      <c r="B116" s="142"/>
      <c r="C116" s="142"/>
      <c r="D116" s="142"/>
      <c r="E116" s="142"/>
      <c r="F116" s="142"/>
      <c r="G116" s="142"/>
      <c r="H116" s="142"/>
      <c r="I116" s="142"/>
      <c r="J116" s="142"/>
      <c r="K116" s="142"/>
      <c r="L116" s="142"/>
      <c r="M116" s="142"/>
      <c r="N116" s="142"/>
      <c r="O116" s="142"/>
      <c r="P116" s="142"/>
      <c r="Q116" s="142"/>
      <c r="R116" s="142"/>
      <c r="S116" s="142"/>
      <c r="T116" s="142"/>
      <c r="U116" s="142"/>
      <c r="V116" s="142"/>
      <c r="W116" s="142"/>
      <c r="X116" s="142"/>
      <c r="Y116" s="142"/>
      <c r="Z116" s="142"/>
      <c r="AA116" s="142"/>
      <c r="AB116" s="142"/>
      <c r="AC116" s="142"/>
      <c r="AD116" s="142"/>
      <c r="AE116" s="142"/>
      <c r="AF116" s="142"/>
      <c r="AG116" s="142"/>
      <c r="AH116" s="142"/>
      <c r="AI116" s="142"/>
      <c r="AJ116" s="142"/>
      <c r="AK116" s="142"/>
      <c r="AL116" s="142"/>
      <c r="AM116" s="142"/>
      <c r="AN116" s="142"/>
      <c r="AO116" s="142"/>
      <c r="AP116" s="142"/>
      <c r="AQ116" s="142"/>
    </row>
    <row r="117" spans="1:43" ht="12" customHeight="1" x14ac:dyDescent="0.25">
      <c r="A117" s="129">
        <v>39</v>
      </c>
      <c r="B117" s="130" t="s">
        <v>404</v>
      </c>
      <c r="C117" s="131">
        <v>463</v>
      </c>
      <c r="D117" s="33"/>
      <c r="E117" s="33"/>
      <c r="F117" s="138">
        <v>1</v>
      </c>
      <c r="G117" s="33">
        <v>5</v>
      </c>
      <c r="H117" s="33"/>
      <c r="I117" s="33">
        <v>1170</v>
      </c>
      <c r="J117" s="33"/>
      <c r="K117" s="33"/>
      <c r="L117" s="33"/>
      <c r="M117" s="33"/>
      <c r="N117" s="54">
        <f t="shared" si="39"/>
        <v>1170</v>
      </c>
      <c r="O117" s="132">
        <f t="shared" si="53"/>
        <v>39</v>
      </c>
      <c r="P117" s="129">
        <v>1</v>
      </c>
      <c r="Q117" s="32">
        <f t="shared" si="50"/>
        <v>0</v>
      </c>
      <c r="R117" s="32">
        <f t="shared" si="44"/>
        <v>0</v>
      </c>
      <c r="S117" s="32">
        <f t="shared" si="51"/>
        <v>0</v>
      </c>
      <c r="T117" s="32">
        <f t="shared" si="45"/>
        <v>0</v>
      </c>
      <c r="U117" s="32">
        <f t="shared" si="41"/>
        <v>5</v>
      </c>
      <c r="V117" s="32">
        <f t="shared" si="46"/>
        <v>1170</v>
      </c>
      <c r="W117" s="32">
        <f t="shared" ref="W117:W125" si="54">H117*10</f>
        <v>0</v>
      </c>
      <c r="X117" s="32"/>
      <c r="Y117" s="57">
        <f t="shared" si="48"/>
        <v>5850</v>
      </c>
      <c r="Z117" s="67">
        <f t="shared" si="12"/>
        <v>5850</v>
      </c>
      <c r="AA117" s="27">
        <f>Z117/$Z$238%</f>
        <v>0.67752935608401499</v>
      </c>
      <c r="AB117" s="56">
        <f t="shared" si="49"/>
        <v>0.67752935608401499</v>
      </c>
      <c r="AC117" s="67"/>
      <c r="AD117" s="27">
        <f>AC117/$AC$238%</f>
        <v>0</v>
      </c>
      <c r="AE117" s="51">
        <f t="shared" si="38"/>
        <v>0</v>
      </c>
      <c r="AF117" s="139"/>
      <c r="AG117" s="27">
        <f>AF117/$AF$238%</f>
        <v>0</v>
      </c>
      <c r="AH117" s="56">
        <f t="shared" si="52"/>
        <v>0</v>
      </c>
      <c r="AI117" s="48"/>
      <c r="AJ117" s="27">
        <f>AI117/$AI$238%</f>
        <v>0</v>
      </c>
      <c r="AK117" s="51">
        <f t="shared" si="37"/>
        <v>0</v>
      </c>
      <c r="AL117" s="48"/>
      <c r="AM117" s="27">
        <f>AL117/$AI$238%</f>
        <v>0</v>
      </c>
      <c r="AN117" s="51">
        <f t="shared" si="22"/>
        <v>0</v>
      </c>
      <c r="AO117" s="79">
        <f t="shared" si="40"/>
        <v>0.47610170968065912</v>
      </c>
      <c r="AP117" s="136"/>
      <c r="AQ117" s="137"/>
    </row>
    <row r="118" spans="1:43" ht="5.0999999999999996" customHeight="1" x14ac:dyDescent="0.25">
      <c r="A118" s="142"/>
      <c r="B118" s="142"/>
      <c r="C118" s="142"/>
      <c r="D118" s="142"/>
      <c r="E118" s="142"/>
      <c r="F118" s="142"/>
      <c r="G118" s="142"/>
      <c r="H118" s="142"/>
      <c r="I118" s="142"/>
      <c r="J118" s="142"/>
      <c r="K118" s="142"/>
      <c r="L118" s="142"/>
      <c r="M118" s="142"/>
      <c r="N118" s="142"/>
      <c r="O118" s="142"/>
      <c r="P118" s="142"/>
      <c r="Q118" s="142"/>
      <c r="R118" s="142"/>
      <c r="S118" s="142"/>
      <c r="T118" s="142"/>
      <c r="U118" s="142"/>
      <c r="V118" s="142"/>
      <c r="W118" s="142"/>
      <c r="X118" s="142"/>
      <c r="Y118" s="142"/>
      <c r="Z118" s="142"/>
      <c r="AA118" s="142"/>
      <c r="AB118" s="142"/>
      <c r="AC118" s="142"/>
      <c r="AD118" s="142"/>
      <c r="AE118" s="142"/>
      <c r="AF118" s="142"/>
      <c r="AG118" s="142"/>
      <c r="AH118" s="142"/>
      <c r="AI118" s="142"/>
      <c r="AJ118" s="142"/>
      <c r="AK118" s="142"/>
      <c r="AL118" s="142"/>
      <c r="AM118" s="142"/>
      <c r="AN118" s="142"/>
      <c r="AO118" s="142"/>
      <c r="AP118" s="142"/>
      <c r="AQ118" s="142"/>
    </row>
    <row r="119" spans="1:43" ht="11.1" customHeight="1" x14ac:dyDescent="0.25">
      <c r="A119" s="129">
        <v>40</v>
      </c>
      <c r="B119" s="130" t="s">
        <v>349</v>
      </c>
      <c r="C119" s="131">
        <v>464</v>
      </c>
      <c r="D119" s="33"/>
      <c r="E119" s="33"/>
      <c r="F119" s="138">
        <v>1</v>
      </c>
      <c r="G119" s="33">
        <v>5</v>
      </c>
      <c r="H119" s="33"/>
      <c r="I119" s="33">
        <v>1170</v>
      </c>
      <c r="J119" s="33"/>
      <c r="K119" s="33"/>
      <c r="L119" s="33"/>
      <c r="M119" s="33"/>
      <c r="N119" s="54">
        <f t="shared" si="39"/>
        <v>1170</v>
      </c>
      <c r="O119" s="132">
        <f t="shared" si="53"/>
        <v>40</v>
      </c>
      <c r="P119" s="129">
        <v>1</v>
      </c>
      <c r="Q119" s="32">
        <f t="shared" si="50"/>
        <v>0</v>
      </c>
      <c r="R119" s="32">
        <f t="shared" ref="R119:R140" si="55">IF((D119)&gt;0,N119,)</f>
        <v>0</v>
      </c>
      <c r="S119" s="32">
        <f t="shared" si="51"/>
        <v>0</v>
      </c>
      <c r="T119" s="32">
        <f t="shared" ref="T119:T140" si="56">IF((E119)&gt;0,N119,)</f>
        <v>0</v>
      </c>
      <c r="U119" s="32">
        <f t="shared" si="41"/>
        <v>5</v>
      </c>
      <c r="V119" s="32">
        <f t="shared" ref="V119:V140" si="57">IF((F119)&gt;0,N119,)</f>
        <v>1170</v>
      </c>
      <c r="W119" s="32">
        <f t="shared" si="54"/>
        <v>0</v>
      </c>
      <c r="X119" s="32"/>
      <c r="Y119" s="57">
        <f t="shared" si="48"/>
        <v>5850</v>
      </c>
      <c r="Z119" s="67">
        <f t="shared" si="12"/>
        <v>5850</v>
      </c>
      <c r="AA119" s="27">
        <f>Z119/$Z$238%</f>
        <v>0.67752935608401499</v>
      </c>
      <c r="AB119" s="56">
        <f t="shared" si="49"/>
        <v>0.67752935608401499</v>
      </c>
      <c r="AC119" s="67"/>
      <c r="AD119" s="27">
        <f>AC119/$AC$238%</f>
        <v>0</v>
      </c>
      <c r="AE119" s="51">
        <f t="shared" si="38"/>
        <v>0</v>
      </c>
      <c r="AF119" s="139"/>
      <c r="AG119" s="27">
        <f>AF119/$AF$238%</f>
        <v>0</v>
      </c>
      <c r="AH119" s="56">
        <f t="shared" si="52"/>
        <v>0</v>
      </c>
      <c r="AI119" s="48"/>
      <c r="AJ119" s="27">
        <f>AI119/$AI$238%</f>
        <v>0</v>
      </c>
      <c r="AK119" s="51">
        <f t="shared" si="37"/>
        <v>0</v>
      </c>
      <c r="AL119" s="48"/>
      <c r="AM119" s="27">
        <f>AL119/$AI$238%</f>
        <v>0</v>
      </c>
      <c r="AN119" s="51">
        <f t="shared" si="22"/>
        <v>0</v>
      </c>
      <c r="AO119" s="79">
        <f t="shared" si="40"/>
        <v>0.47610170968065912</v>
      </c>
      <c r="AP119" s="136"/>
      <c r="AQ119" s="137"/>
    </row>
    <row r="120" spans="1:43" ht="5.0999999999999996" customHeight="1" x14ac:dyDescent="0.25">
      <c r="A120" s="142"/>
      <c r="B120" s="142"/>
      <c r="C120" s="142"/>
      <c r="D120" s="142"/>
      <c r="E120" s="142"/>
      <c r="F120" s="142"/>
      <c r="G120" s="142"/>
      <c r="H120" s="142"/>
      <c r="I120" s="142"/>
      <c r="J120" s="142"/>
      <c r="K120" s="142"/>
      <c r="L120" s="142"/>
      <c r="M120" s="142"/>
      <c r="N120" s="142"/>
      <c r="O120" s="142"/>
      <c r="P120" s="142"/>
      <c r="Q120" s="142"/>
      <c r="R120" s="142"/>
      <c r="S120" s="142"/>
      <c r="T120" s="142"/>
      <c r="U120" s="142"/>
      <c r="V120" s="142"/>
      <c r="W120" s="142"/>
      <c r="X120" s="142"/>
      <c r="Y120" s="142"/>
      <c r="Z120" s="142"/>
      <c r="AA120" s="142"/>
      <c r="AB120" s="142"/>
      <c r="AC120" s="142"/>
      <c r="AD120" s="142"/>
      <c r="AE120" s="142"/>
      <c r="AF120" s="142"/>
      <c r="AG120" s="142"/>
      <c r="AH120" s="142"/>
      <c r="AI120" s="142"/>
      <c r="AJ120" s="142"/>
      <c r="AK120" s="142"/>
      <c r="AL120" s="142"/>
      <c r="AM120" s="142"/>
      <c r="AN120" s="142"/>
      <c r="AO120" s="142"/>
      <c r="AP120" s="142"/>
      <c r="AQ120" s="142"/>
    </row>
    <row r="121" spans="1:43" ht="11.1" customHeight="1" x14ac:dyDescent="0.25">
      <c r="A121" s="129">
        <v>41</v>
      </c>
      <c r="B121" s="130" t="s">
        <v>61</v>
      </c>
      <c r="C121" s="131">
        <v>488</v>
      </c>
      <c r="D121" s="33"/>
      <c r="E121" s="33"/>
      <c r="F121" s="138">
        <v>25</v>
      </c>
      <c r="G121" s="33">
        <v>78</v>
      </c>
      <c r="H121" s="33"/>
      <c r="I121" s="33">
        <v>1170</v>
      </c>
      <c r="J121" s="33"/>
      <c r="K121" s="33"/>
      <c r="L121" s="33"/>
      <c r="M121" s="33"/>
      <c r="N121" s="54">
        <f t="shared" si="39"/>
        <v>1170</v>
      </c>
      <c r="O121" s="132">
        <f t="shared" si="53"/>
        <v>41</v>
      </c>
      <c r="P121" s="129">
        <v>1</v>
      </c>
      <c r="Q121" s="32">
        <f t="shared" si="50"/>
        <v>0</v>
      </c>
      <c r="R121" s="32">
        <f t="shared" si="55"/>
        <v>0</v>
      </c>
      <c r="S121" s="32">
        <f t="shared" si="51"/>
        <v>0</v>
      </c>
      <c r="T121" s="32">
        <f t="shared" si="56"/>
        <v>0</v>
      </c>
      <c r="U121" s="32">
        <f t="shared" si="41"/>
        <v>78</v>
      </c>
      <c r="V121" s="32">
        <f t="shared" si="57"/>
        <v>1170</v>
      </c>
      <c r="W121" s="32">
        <f t="shared" si="54"/>
        <v>0</v>
      </c>
      <c r="X121" s="32"/>
      <c r="Y121" s="57">
        <f t="shared" si="48"/>
        <v>91260</v>
      </c>
      <c r="Z121" s="67">
        <f>Y121</f>
        <v>91260</v>
      </c>
      <c r="AA121" s="27">
        <f>Z121/$Z$238%</f>
        <v>10.569457954910634</v>
      </c>
      <c r="AB121" s="56">
        <f t="shared" si="49"/>
        <v>10.569457954910634</v>
      </c>
      <c r="AC121" s="67"/>
      <c r="AD121" s="27">
        <f>AC121/$AC$238%</f>
        <v>0</v>
      </c>
      <c r="AE121" s="51">
        <f t="shared" si="38"/>
        <v>0</v>
      </c>
      <c r="AF121" s="139"/>
      <c r="AG121" s="27">
        <f>AF121/$AF$238%</f>
        <v>0</v>
      </c>
      <c r="AH121" s="56">
        <f t="shared" si="52"/>
        <v>0</v>
      </c>
      <c r="AI121" s="48"/>
      <c r="AJ121" s="27">
        <f>AI121/$AI$238%</f>
        <v>0</v>
      </c>
      <c r="AK121" s="51">
        <f t="shared" si="37"/>
        <v>0</v>
      </c>
      <c r="AL121" s="48"/>
      <c r="AM121" s="27">
        <f>AL121/$AI$238%</f>
        <v>0</v>
      </c>
      <c r="AN121" s="51">
        <f t="shared" si="22"/>
        <v>0</v>
      </c>
      <c r="AO121" s="79">
        <f t="shared" si="40"/>
        <v>7.4271866710182826</v>
      </c>
      <c r="AP121" s="136"/>
      <c r="AQ121" s="137"/>
    </row>
    <row r="122" spans="1:43" ht="5.0999999999999996" customHeight="1" x14ac:dyDescent="0.25">
      <c r="A122" s="142"/>
      <c r="B122" s="142"/>
      <c r="C122" s="142"/>
      <c r="D122" s="142"/>
      <c r="E122" s="142"/>
      <c r="F122" s="142"/>
      <c r="G122" s="142"/>
      <c r="H122" s="142"/>
      <c r="I122" s="142"/>
      <c r="J122" s="142"/>
      <c r="K122" s="142"/>
      <c r="L122" s="142"/>
      <c r="M122" s="142"/>
      <c r="N122" s="142"/>
      <c r="O122" s="142"/>
      <c r="P122" s="142"/>
      <c r="Q122" s="142"/>
      <c r="R122" s="142"/>
      <c r="S122" s="142"/>
      <c r="T122" s="142"/>
      <c r="U122" s="142"/>
      <c r="V122" s="142"/>
      <c r="W122" s="142"/>
      <c r="X122" s="142"/>
      <c r="Y122" s="142"/>
      <c r="Z122" s="142"/>
      <c r="AA122" s="142"/>
      <c r="AB122" s="142"/>
      <c r="AC122" s="142"/>
      <c r="AD122" s="142"/>
      <c r="AE122" s="142"/>
      <c r="AF122" s="142"/>
      <c r="AG122" s="142"/>
      <c r="AH122" s="142"/>
      <c r="AI122" s="142"/>
      <c r="AJ122" s="142"/>
      <c r="AK122" s="142"/>
      <c r="AL122" s="142"/>
      <c r="AM122" s="142"/>
      <c r="AN122" s="142"/>
      <c r="AO122" s="142"/>
      <c r="AP122" s="142"/>
      <c r="AQ122" s="142"/>
    </row>
    <row r="123" spans="1:43" ht="11.1" customHeight="1" x14ac:dyDescent="0.25">
      <c r="A123" s="129">
        <v>42</v>
      </c>
      <c r="B123" s="130" t="s">
        <v>517</v>
      </c>
      <c r="C123" s="131">
        <v>491</v>
      </c>
      <c r="D123" s="33"/>
      <c r="E123" s="33"/>
      <c r="F123" s="138">
        <v>1</v>
      </c>
      <c r="G123" s="33">
        <v>5</v>
      </c>
      <c r="H123" s="33"/>
      <c r="I123" s="33">
        <v>1170</v>
      </c>
      <c r="J123" s="33"/>
      <c r="K123" s="33"/>
      <c r="L123" s="33"/>
      <c r="M123" s="33"/>
      <c r="N123" s="54">
        <f t="shared" si="39"/>
        <v>1170</v>
      </c>
      <c r="O123" s="132">
        <f t="shared" si="53"/>
        <v>42</v>
      </c>
      <c r="P123" s="129">
        <v>1</v>
      </c>
      <c r="Q123" s="32">
        <f t="shared" si="50"/>
        <v>0</v>
      </c>
      <c r="R123" s="32">
        <f t="shared" si="55"/>
        <v>0</v>
      </c>
      <c r="S123" s="32">
        <f t="shared" si="51"/>
        <v>0</v>
      </c>
      <c r="T123" s="32">
        <f t="shared" si="56"/>
        <v>0</v>
      </c>
      <c r="U123" s="32">
        <f t="shared" si="41"/>
        <v>5</v>
      </c>
      <c r="V123" s="32">
        <f t="shared" si="57"/>
        <v>1170</v>
      </c>
      <c r="W123" s="32">
        <f t="shared" si="54"/>
        <v>0</v>
      </c>
      <c r="X123" s="32"/>
      <c r="Y123" s="57">
        <f t="shared" si="48"/>
        <v>5850</v>
      </c>
      <c r="Z123" s="67">
        <f>Y123</f>
        <v>5850</v>
      </c>
      <c r="AA123" s="27">
        <f>Z123/$Z$238%</f>
        <v>0.67752935608401499</v>
      </c>
      <c r="AB123" s="56">
        <f t="shared" si="49"/>
        <v>0.67752935608401499</v>
      </c>
      <c r="AC123" s="67"/>
      <c r="AD123" s="27">
        <f>AC123/$AC$238%</f>
        <v>0</v>
      </c>
      <c r="AE123" s="51">
        <f t="shared" si="38"/>
        <v>0</v>
      </c>
      <c r="AF123" s="139"/>
      <c r="AG123" s="27">
        <f>AF123/$AF$238%</f>
        <v>0</v>
      </c>
      <c r="AH123" s="56">
        <f t="shared" si="52"/>
        <v>0</v>
      </c>
      <c r="AI123" s="48"/>
      <c r="AJ123" s="27">
        <f>AI123/$AI$238%</f>
        <v>0</v>
      </c>
      <c r="AK123" s="51">
        <f t="shared" si="37"/>
        <v>0</v>
      </c>
      <c r="AL123" s="48"/>
      <c r="AM123" s="27">
        <f>AL123/$AI$238%</f>
        <v>0</v>
      </c>
      <c r="AN123" s="51">
        <f t="shared" ref="AN123:AN167" si="58">AM123</f>
        <v>0</v>
      </c>
      <c r="AO123" s="79">
        <f t="shared" si="40"/>
        <v>0.47610170968065912</v>
      </c>
      <c r="AP123" s="136"/>
      <c r="AQ123" s="137"/>
    </row>
    <row r="124" spans="1:43" ht="5.0999999999999996" customHeight="1" x14ac:dyDescent="0.25">
      <c r="A124" s="142"/>
      <c r="B124" s="142"/>
      <c r="C124" s="142"/>
      <c r="D124" s="142"/>
      <c r="E124" s="142"/>
      <c r="F124" s="142"/>
      <c r="G124" s="142"/>
      <c r="H124" s="142"/>
      <c r="I124" s="142"/>
      <c r="J124" s="142"/>
      <c r="K124" s="142"/>
      <c r="L124" s="142"/>
      <c r="M124" s="142"/>
      <c r="N124" s="142"/>
      <c r="O124" s="142"/>
      <c r="P124" s="142"/>
      <c r="Q124" s="142"/>
      <c r="R124" s="142"/>
      <c r="S124" s="142"/>
      <c r="T124" s="142"/>
      <c r="U124" s="142"/>
      <c r="V124" s="142"/>
      <c r="W124" s="142"/>
      <c r="X124" s="142"/>
      <c r="Y124" s="142"/>
      <c r="Z124" s="142"/>
      <c r="AA124" s="142"/>
      <c r="AB124" s="142"/>
      <c r="AC124" s="142"/>
      <c r="AD124" s="142"/>
      <c r="AE124" s="142"/>
      <c r="AF124" s="142"/>
      <c r="AG124" s="142"/>
      <c r="AH124" s="142"/>
      <c r="AI124" s="142"/>
      <c r="AJ124" s="142"/>
      <c r="AK124" s="142"/>
      <c r="AL124" s="142"/>
      <c r="AM124" s="142"/>
      <c r="AN124" s="142"/>
      <c r="AO124" s="142"/>
      <c r="AP124" s="142"/>
      <c r="AQ124" s="142"/>
    </row>
    <row r="125" spans="1:43" ht="11.1" customHeight="1" x14ac:dyDescent="0.25">
      <c r="A125" s="129">
        <v>43</v>
      </c>
      <c r="B125" s="130" t="s">
        <v>422</v>
      </c>
      <c r="C125" s="131">
        <v>492</v>
      </c>
      <c r="D125" s="33"/>
      <c r="E125" s="33"/>
      <c r="F125" s="138">
        <v>1</v>
      </c>
      <c r="G125" s="33">
        <v>5</v>
      </c>
      <c r="H125" s="33"/>
      <c r="I125" s="33">
        <v>1170</v>
      </c>
      <c r="J125" s="33"/>
      <c r="K125" s="33"/>
      <c r="L125" s="33"/>
      <c r="M125" s="33"/>
      <c r="N125" s="54">
        <f t="shared" si="39"/>
        <v>1170</v>
      </c>
      <c r="O125" s="132">
        <f t="shared" si="53"/>
        <v>43</v>
      </c>
      <c r="P125" s="129">
        <v>1</v>
      </c>
      <c r="Q125" s="32">
        <f t="shared" si="50"/>
        <v>0</v>
      </c>
      <c r="R125" s="32">
        <f t="shared" si="55"/>
        <v>0</v>
      </c>
      <c r="S125" s="32">
        <f t="shared" si="51"/>
        <v>0</v>
      </c>
      <c r="T125" s="32">
        <f t="shared" si="56"/>
        <v>0</v>
      </c>
      <c r="U125" s="32">
        <f t="shared" si="41"/>
        <v>5</v>
      </c>
      <c r="V125" s="32">
        <f t="shared" si="57"/>
        <v>1170</v>
      </c>
      <c r="W125" s="32">
        <f t="shared" si="54"/>
        <v>0</v>
      </c>
      <c r="X125" s="32"/>
      <c r="Y125" s="57">
        <f t="shared" si="48"/>
        <v>5850</v>
      </c>
      <c r="Z125" s="67">
        <f>Y125</f>
        <v>5850</v>
      </c>
      <c r="AA125" s="27">
        <f>Z125/$Z$238%</f>
        <v>0.67752935608401499</v>
      </c>
      <c r="AB125" s="56">
        <f t="shared" si="49"/>
        <v>0.67752935608401499</v>
      </c>
      <c r="AC125" s="67"/>
      <c r="AD125" s="27">
        <f>AC125/$AC$238%</f>
        <v>0</v>
      </c>
      <c r="AE125" s="51">
        <f t="shared" si="38"/>
        <v>0</v>
      </c>
      <c r="AF125" s="139"/>
      <c r="AG125" s="27">
        <f>AF125/$AF$238%</f>
        <v>0</v>
      </c>
      <c r="AH125" s="56">
        <f t="shared" si="52"/>
        <v>0</v>
      </c>
      <c r="AI125" s="48"/>
      <c r="AJ125" s="27">
        <f>AI125/$AI$238%</f>
        <v>0</v>
      </c>
      <c r="AK125" s="51">
        <f t="shared" si="37"/>
        <v>0</v>
      </c>
      <c r="AL125" s="48"/>
      <c r="AM125" s="27">
        <f>AL125/$AI$238%</f>
        <v>0</v>
      </c>
      <c r="AN125" s="51">
        <f t="shared" si="58"/>
        <v>0</v>
      </c>
      <c r="AO125" s="79">
        <f t="shared" si="40"/>
        <v>0.47610170968065912</v>
      </c>
      <c r="AP125" s="136"/>
      <c r="AQ125" s="137"/>
    </row>
    <row r="126" spans="1:43" ht="5.0999999999999996" customHeight="1" x14ac:dyDescent="0.25">
      <c r="A126" s="142"/>
      <c r="B126" s="142"/>
      <c r="C126" s="142"/>
      <c r="D126" s="142"/>
      <c r="E126" s="142"/>
      <c r="F126" s="142"/>
      <c r="G126" s="142"/>
      <c r="H126" s="142"/>
      <c r="I126" s="142"/>
      <c r="J126" s="142"/>
      <c r="K126" s="142"/>
      <c r="L126" s="142"/>
      <c r="M126" s="142"/>
      <c r="N126" s="142"/>
      <c r="O126" s="142"/>
      <c r="P126" s="142"/>
      <c r="Q126" s="142"/>
      <c r="R126" s="142"/>
      <c r="S126" s="142"/>
      <c r="T126" s="142"/>
      <c r="U126" s="142"/>
      <c r="V126" s="142"/>
      <c r="W126" s="142"/>
      <c r="X126" s="142"/>
      <c r="Y126" s="142"/>
      <c r="Z126" s="142"/>
      <c r="AA126" s="142"/>
      <c r="AB126" s="142"/>
      <c r="AC126" s="142"/>
      <c r="AD126" s="142"/>
      <c r="AE126" s="142"/>
      <c r="AF126" s="142"/>
      <c r="AG126" s="142"/>
      <c r="AH126" s="142"/>
      <c r="AI126" s="142"/>
      <c r="AJ126" s="142"/>
      <c r="AK126" s="142"/>
      <c r="AL126" s="142"/>
      <c r="AM126" s="142"/>
      <c r="AN126" s="142"/>
      <c r="AO126" s="142"/>
      <c r="AP126" s="142"/>
      <c r="AQ126" s="142"/>
    </row>
    <row r="127" spans="1:43" ht="11.25" customHeight="1" x14ac:dyDescent="0.25">
      <c r="A127" s="129">
        <v>44</v>
      </c>
      <c r="B127" s="130" t="s">
        <v>73</v>
      </c>
      <c r="C127" s="131">
        <v>502</v>
      </c>
      <c r="D127" s="33"/>
      <c r="E127" s="33"/>
      <c r="F127" s="138">
        <v>1</v>
      </c>
      <c r="G127" s="33">
        <v>5</v>
      </c>
      <c r="H127" s="140"/>
      <c r="I127" s="33">
        <v>1170</v>
      </c>
      <c r="J127" s="33"/>
      <c r="K127" s="33"/>
      <c r="L127" s="33"/>
      <c r="M127" s="33"/>
      <c r="N127" s="54">
        <f t="shared" si="39"/>
        <v>1170</v>
      </c>
      <c r="O127" s="132">
        <f t="shared" si="53"/>
        <v>44</v>
      </c>
      <c r="P127" s="129">
        <v>1</v>
      </c>
      <c r="Q127" s="32">
        <f t="shared" si="50"/>
        <v>0</v>
      </c>
      <c r="R127" s="32">
        <f t="shared" si="55"/>
        <v>0</v>
      </c>
      <c r="S127" s="32">
        <f t="shared" si="51"/>
        <v>0</v>
      </c>
      <c r="T127" s="32">
        <f t="shared" si="56"/>
        <v>0</v>
      </c>
      <c r="U127" s="32">
        <f t="shared" si="41"/>
        <v>5</v>
      </c>
      <c r="V127" s="32">
        <f t="shared" si="57"/>
        <v>1170</v>
      </c>
      <c r="W127" s="32"/>
      <c r="X127" s="32"/>
      <c r="Y127" s="57">
        <f t="shared" si="48"/>
        <v>5850</v>
      </c>
      <c r="Z127" s="67">
        <f t="shared" si="12"/>
        <v>5850</v>
      </c>
      <c r="AA127" s="27">
        <f>Z127/$Z$238%</f>
        <v>0.67752935608401499</v>
      </c>
      <c r="AB127" s="56">
        <f t="shared" si="49"/>
        <v>0.67752935608401499</v>
      </c>
      <c r="AC127" s="67"/>
      <c r="AD127" s="27">
        <f>AC127/$AC$238%</f>
        <v>0</v>
      </c>
      <c r="AE127" s="51">
        <f t="shared" si="38"/>
        <v>0</v>
      </c>
      <c r="AF127" s="139"/>
      <c r="AG127" s="27">
        <f>AF127/$AF$238%</f>
        <v>0</v>
      </c>
      <c r="AH127" s="56">
        <f t="shared" si="52"/>
        <v>0</v>
      </c>
      <c r="AI127" s="48"/>
      <c r="AJ127" s="27">
        <f>AI127/$AI$238%</f>
        <v>0</v>
      </c>
      <c r="AK127" s="51">
        <f t="shared" ref="AK127:AK178" si="59">AJ127</f>
        <v>0</v>
      </c>
      <c r="AL127" s="48"/>
      <c r="AM127" s="27">
        <f>AL127/$AI$238%</f>
        <v>0</v>
      </c>
      <c r="AN127" s="51">
        <f t="shared" si="58"/>
        <v>0</v>
      </c>
      <c r="AO127" s="79">
        <f t="shared" si="40"/>
        <v>0.47610170968065912</v>
      </c>
      <c r="AP127" s="136"/>
      <c r="AQ127" s="137"/>
    </row>
    <row r="128" spans="1:43" ht="5.0999999999999996" customHeight="1" x14ac:dyDescent="0.25">
      <c r="A128" s="142"/>
      <c r="B128" s="142"/>
      <c r="C128" s="142"/>
      <c r="D128" s="142"/>
      <c r="E128" s="142"/>
      <c r="F128" s="142"/>
      <c r="G128" s="142"/>
      <c r="H128" s="142"/>
      <c r="I128" s="142"/>
      <c r="J128" s="142"/>
      <c r="K128" s="142"/>
      <c r="L128" s="142"/>
      <c r="M128" s="142"/>
      <c r="N128" s="142"/>
      <c r="O128" s="142"/>
      <c r="P128" s="142"/>
      <c r="Q128" s="142"/>
      <c r="R128" s="142"/>
      <c r="S128" s="142"/>
      <c r="T128" s="142"/>
      <c r="U128" s="142"/>
      <c r="V128" s="142"/>
      <c r="W128" s="142"/>
      <c r="X128" s="142"/>
      <c r="Y128" s="142"/>
      <c r="Z128" s="142"/>
      <c r="AA128" s="142"/>
      <c r="AB128" s="142"/>
      <c r="AC128" s="142"/>
      <c r="AD128" s="142"/>
      <c r="AE128" s="142"/>
      <c r="AF128" s="142"/>
      <c r="AG128" s="142"/>
      <c r="AH128" s="142"/>
      <c r="AI128" s="142"/>
      <c r="AJ128" s="142"/>
      <c r="AK128" s="142"/>
      <c r="AL128" s="142"/>
      <c r="AM128" s="142"/>
      <c r="AN128" s="142"/>
      <c r="AO128" s="142"/>
      <c r="AP128" s="142"/>
      <c r="AQ128" s="142"/>
    </row>
    <row r="129" spans="1:43" ht="11.1" customHeight="1" x14ac:dyDescent="0.25">
      <c r="A129" s="129">
        <v>45</v>
      </c>
      <c r="B129" s="130" t="s">
        <v>487</v>
      </c>
      <c r="C129" s="131">
        <v>536</v>
      </c>
      <c r="D129" s="33"/>
      <c r="E129" s="33"/>
      <c r="F129" s="138">
        <v>1</v>
      </c>
      <c r="G129" s="33">
        <v>5</v>
      </c>
      <c r="H129" s="33"/>
      <c r="I129" s="33">
        <v>1170</v>
      </c>
      <c r="J129" s="33"/>
      <c r="K129" s="33"/>
      <c r="L129" s="33"/>
      <c r="M129" s="33"/>
      <c r="N129" s="54">
        <f t="shared" si="39"/>
        <v>1170</v>
      </c>
      <c r="O129" s="132">
        <f t="shared" si="53"/>
        <v>45</v>
      </c>
      <c r="P129" s="129">
        <v>1</v>
      </c>
      <c r="Q129" s="32">
        <f t="shared" si="50"/>
        <v>0</v>
      </c>
      <c r="R129" s="32">
        <f t="shared" si="55"/>
        <v>0</v>
      </c>
      <c r="S129" s="32">
        <f t="shared" si="51"/>
        <v>0</v>
      </c>
      <c r="T129" s="32">
        <f t="shared" si="56"/>
        <v>0</v>
      </c>
      <c r="U129" s="32">
        <f t="shared" si="41"/>
        <v>5</v>
      </c>
      <c r="V129" s="32">
        <f t="shared" si="57"/>
        <v>1170</v>
      </c>
      <c r="W129" s="32">
        <f t="shared" ref="W129:W147" si="60">H129*10</f>
        <v>0</v>
      </c>
      <c r="X129" s="32"/>
      <c r="Y129" s="57">
        <f t="shared" si="48"/>
        <v>5850</v>
      </c>
      <c r="Z129" s="67">
        <f t="shared" si="12"/>
        <v>5850</v>
      </c>
      <c r="AA129" s="27">
        <f>Z129/$Z$238%</f>
        <v>0.67752935608401499</v>
      </c>
      <c r="AB129" s="56">
        <f t="shared" si="49"/>
        <v>0.67752935608401499</v>
      </c>
      <c r="AC129" s="67"/>
      <c r="AD129" s="27">
        <f>AC129/$AC$238%</f>
        <v>0</v>
      </c>
      <c r="AE129" s="51">
        <f t="shared" si="38"/>
        <v>0</v>
      </c>
      <c r="AF129" s="139"/>
      <c r="AG129" s="27">
        <f>AF129/$AF$238%</f>
        <v>0</v>
      </c>
      <c r="AH129" s="56">
        <f t="shared" si="52"/>
        <v>0</v>
      </c>
      <c r="AI129" s="48"/>
      <c r="AJ129" s="27">
        <f>AI129/$AI$238%</f>
        <v>0</v>
      </c>
      <c r="AK129" s="51">
        <f t="shared" si="59"/>
        <v>0</v>
      </c>
      <c r="AL129" s="48"/>
      <c r="AM129" s="27">
        <f>AL129/$AI$238%</f>
        <v>0</v>
      </c>
      <c r="AN129" s="51">
        <f t="shared" si="58"/>
        <v>0</v>
      </c>
      <c r="AO129" s="79">
        <f t="shared" si="40"/>
        <v>0.47610170968065912</v>
      </c>
      <c r="AP129" s="136"/>
      <c r="AQ129" s="137"/>
    </row>
    <row r="130" spans="1:43" ht="5.0999999999999996" customHeight="1" x14ac:dyDescent="0.25">
      <c r="A130" s="142"/>
      <c r="B130" s="142"/>
      <c r="C130" s="142"/>
      <c r="D130" s="142"/>
      <c r="E130" s="142"/>
      <c r="F130" s="142"/>
      <c r="G130" s="142"/>
      <c r="H130" s="142"/>
      <c r="I130" s="142"/>
      <c r="J130" s="142"/>
      <c r="K130" s="142"/>
      <c r="L130" s="142"/>
      <c r="M130" s="142"/>
      <c r="N130" s="142"/>
      <c r="O130" s="142"/>
      <c r="P130" s="142"/>
      <c r="Q130" s="142"/>
      <c r="R130" s="142"/>
      <c r="S130" s="142"/>
      <c r="T130" s="142"/>
      <c r="U130" s="142"/>
      <c r="V130" s="142"/>
      <c r="W130" s="142"/>
      <c r="X130" s="142"/>
      <c r="Y130" s="142"/>
      <c r="Z130" s="142"/>
      <c r="AA130" s="142"/>
      <c r="AB130" s="142"/>
      <c r="AC130" s="142"/>
      <c r="AD130" s="142"/>
      <c r="AE130" s="142"/>
      <c r="AF130" s="142"/>
      <c r="AG130" s="142"/>
      <c r="AH130" s="142"/>
      <c r="AI130" s="142"/>
      <c r="AJ130" s="142"/>
      <c r="AK130" s="142"/>
      <c r="AL130" s="142"/>
      <c r="AM130" s="142"/>
      <c r="AN130" s="142"/>
      <c r="AO130" s="142"/>
      <c r="AP130" s="142"/>
      <c r="AQ130" s="142"/>
    </row>
    <row r="131" spans="1:43" ht="11.1" customHeight="1" x14ac:dyDescent="0.25">
      <c r="A131" s="129">
        <v>46</v>
      </c>
      <c r="B131" s="130" t="s">
        <v>350</v>
      </c>
      <c r="C131" s="131">
        <v>540</v>
      </c>
      <c r="D131" s="33"/>
      <c r="E131" s="33"/>
      <c r="F131" s="138">
        <v>1</v>
      </c>
      <c r="G131" s="33">
        <v>5</v>
      </c>
      <c r="H131" s="33"/>
      <c r="I131" s="33">
        <v>1170</v>
      </c>
      <c r="J131" s="33"/>
      <c r="K131" s="33"/>
      <c r="L131" s="33"/>
      <c r="M131" s="33"/>
      <c r="N131" s="54">
        <f t="shared" si="39"/>
        <v>1170</v>
      </c>
      <c r="O131" s="132">
        <f t="shared" si="53"/>
        <v>46</v>
      </c>
      <c r="P131" s="129">
        <v>1</v>
      </c>
      <c r="Q131" s="32">
        <f t="shared" si="50"/>
        <v>0</v>
      </c>
      <c r="R131" s="32">
        <f t="shared" si="55"/>
        <v>0</v>
      </c>
      <c r="S131" s="32">
        <f t="shared" si="51"/>
        <v>0</v>
      </c>
      <c r="T131" s="32">
        <f t="shared" si="56"/>
        <v>0</v>
      </c>
      <c r="U131" s="32">
        <f t="shared" si="41"/>
        <v>5</v>
      </c>
      <c r="V131" s="32">
        <f t="shared" si="57"/>
        <v>1170</v>
      </c>
      <c r="W131" s="32">
        <f t="shared" si="60"/>
        <v>0</v>
      </c>
      <c r="X131" s="32"/>
      <c r="Y131" s="57">
        <f t="shared" ref="Y131:Y147" si="61">Q131*R131+S131*T131+U131*V131+W131*X131</f>
        <v>5850</v>
      </c>
      <c r="Z131" s="67">
        <f t="shared" si="12"/>
        <v>5850</v>
      </c>
      <c r="AA131" s="27">
        <f>Z131/$Z$238%</f>
        <v>0.67752935608401499</v>
      </c>
      <c r="AB131" s="56">
        <f t="shared" si="49"/>
        <v>0.67752935608401499</v>
      </c>
      <c r="AC131" s="67"/>
      <c r="AD131" s="27">
        <f>AC131/$AC$238%</f>
        <v>0</v>
      </c>
      <c r="AE131" s="51">
        <f t="shared" si="38"/>
        <v>0</v>
      </c>
      <c r="AF131" s="47">
        <f>Y132</f>
        <v>250</v>
      </c>
      <c r="AG131" s="32">
        <f>AF131/$AF$238%</f>
        <v>9.3166567661660764</v>
      </c>
      <c r="AH131" s="57">
        <f t="shared" si="52"/>
        <v>9.3166567661660764</v>
      </c>
      <c r="AI131" s="48"/>
      <c r="AJ131" s="27">
        <f>AI131/$AI$238%</f>
        <v>0</v>
      </c>
      <c r="AK131" s="51">
        <f t="shared" si="59"/>
        <v>0</v>
      </c>
      <c r="AL131" s="48"/>
      <c r="AM131" s="27">
        <f>AL131/$AI$238%</f>
        <v>0</v>
      </c>
      <c r="AN131" s="51">
        <f t="shared" si="58"/>
        <v>0</v>
      </c>
      <c r="AO131" s="79">
        <f t="shared" si="40"/>
        <v>1.0636386228623036</v>
      </c>
      <c r="AP131" s="136"/>
      <c r="AQ131" s="137"/>
    </row>
    <row r="132" spans="1:43" ht="11.1" customHeight="1" x14ac:dyDescent="0.25">
      <c r="A132" s="129"/>
      <c r="B132" s="130"/>
      <c r="C132" s="131"/>
      <c r="D132" s="33"/>
      <c r="E132" s="33"/>
      <c r="F132" s="138">
        <v>1</v>
      </c>
      <c r="G132" s="33">
        <v>5</v>
      </c>
      <c r="H132" s="33"/>
      <c r="I132" s="33"/>
      <c r="J132" s="33"/>
      <c r="K132" s="33">
        <v>50</v>
      </c>
      <c r="L132" s="33"/>
      <c r="M132" s="33"/>
      <c r="N132" s="54">
        <f t="shared" si="39"/>
        <v>50</v>
      </c>
      <c r="O132" s="132">
        <f t="shared" si="53"/>
        <v>0</v>
      </c>
      <c r="P132" s="129">
        <v>3</v>
      </c>
      <c r="Q132" s="32">
        <f t="shared" si="50"/>
        <v>0</v>
      </c>
      <c r="R132" s="32">
        <f t="shared" si="55"/>
        <v>0</v>
      </c>
      <c r="S132" s="32">
        <f t="shared" si="51"/>
        <v>0</v>
      </c>
      <c r="T132" s="32">
        <f t="shared" si="56"/>
        <v>0</v>
      </c>
      <c r="U132" s="32">
        <f t="shared" si="41"/>
        <v>5</v>
      </c>
      <c r="V132" s="32">
        <f t="shared" si="57"/>
        <v>50</v>
      </c>
      <c r="W132" s="32">
        <f t="shared" si="60"/>
        <v>0</v>
      </c>
      <c r="X132" s="32"/>
      <c r="Y132" s="57">
        <f t="shared" si="61"/>
        <v>250</v>
      </c>
      <c r="Z132" s="67"/>
      <c r="AA132" s="27">
        <f>Z132/$Z$238%</f>
        <v>0</v>
      </c>
      <c r="AB132" s="56">
        <f t="shared" si="49"/>
        <v>0</v>
      </c>
      <c r="AC132" s="67"/>
      <c r="AD132" s="27">
        <f>AC132/$AC$238%</f>
        <v>0</v>
      </c>
      <c r="AE132" s="51">
        <f t="shared" si="38"/>
        <v>0</v>
      </c>
      <c r="AF132" s="139"/>
      <c r="AG132" s="27">
        <f>AF132/$AF$238%</f>
        <v>0</v>
      </c>
      <c r="AH132" s="56">
        <f t="shared" si="52"/>
        <v>0</v>
      </c>
      <c r="AI132" s="48"/>
      <c r="AJ132" s="27">
        <f>AI132/$AI$238%</f>
        <v>0</v>
      </c>
      <c r="AK132" s="51">
        <f t="shared" si="59"/>
        <v>0</v>
      </c>
      <c r="AL132" s="48"/>
      <c r="AM132" s="27">
        <f>AL132/$AI$238%</f>
        <v>0</v>
      </c>
      <c r="AN132" s="51">
        <f t="shared" si="58"/>
        <v>0</v>
      </c>
      <c r="AO132" s="79">
        <f t="shared" si="40"/>
        <v>0</v>
      </c>
      <c r="AP132" s="136"/>
      <c r="AQ132" s="137"/>
    </row>
    <row r="133" spans="1:43" ht="5.0999999999999996" customHeight="1" x14ac:dyDescent="0.25">
      <c r="A133" s="142"/>
      <c r="B133" s="142"/>
      <c r="C133" s="142"/>
      <c r="D133" s="142"/>
      <c r="E133" s="142"/>
      <c r="F133" s="142"/>
      <c r="G133" s="142"/>
      <c r="H133" s="142"/>
      <c r="I133" s="142"/>
      <c r="J133" s="142"/>
      <c r="K133" s="142"/>
      <c r="L133" s="142"/>
      <c r="M133" s="142"/>
      <c r="N133" s="142"/>
      <c r="O133" s="142"/>
      <c r="P133" s="142"/>
      <c r="Q133" s="142"/>
      <c r="R133" s="142"/>
      <c r="S133" s="142"/>
      <c r="T133" s="142"/>
      <c r="U133" s="142"/>
      <c r="V133" s="142"/>
      <c r="W133" s="142"/>
      <c r="X133" s="142"/>
      <c r="Y133" s="142"/>
      <c r="Z133" s="142"/>
      <c r="AA133" s="142"/>
      <c r="AB133" s="142"/>
      <c r="AC133" s="142"/>
      <c r="AD133" s="142"/>
      <c r="AE133" s="142"/>
      <c r="AF133" s="142"/>
      <c r="AG133" s="142"/>
      <c r="AH133" s="142"/>
      <c r="AI133" s="142"/>
      <c r="AJ133" s="142"/>
      <c r="AK133" s="142"/>
      <c r="AL133" s="142"/>
      <c r="AM133" s="142"/>
      <c r="AN133" s="142"/>
      <c r="AO133" s="142"/>
      <c r="AP133" s="142"/>
      <c r="AQ133" s="142"/>
    </row>
    <row r="134" spans="1:43" ht="11.25" customHeight="1" x14ac:dyDescent="0.25">
      <c r="A134" s="129">
        <v>47</v>
      </c>
      <c r="B134" s="130" t="s">
        <v>74</v>
      </c>
      <c r="C134" s="131">
        <v>557</v>
      </c>
      <c r="D134" s="33"/>
      <c r="E134" s="33"/>
      <c r="F134" s="138">
        <v>1</v>
      </c>
      <c r="G134" s="33">
        <v>5</v>
      </c>
      <c r="H134" s="33"/>
      <c r="I134" s="33">
        <v>1170</v>
      </c>
      <c r="J134" s="33"/>
      <c r="K134" s="33"/>
      <c r="L134" s="33"/>
      <c r="M134" s="33"/>
      <c r="N134" s="54">
        <f t="shared" si="39"/>
        <v>1170</v>
      </c>
      <c r="O134" s="132">
        <f t="shared" si="53"/>
        <v>47</v>
      </c>
      <c r="P134" s="129">
        <v>1</v>
      </c>
      <c r="Q134" s="32">
        <f t="shared" si="50"/>
        <v>0</v>
      </c>
      <c r="R134" s="32">
        <f t="shared" si="55"/>
        <v>0</v>
      </c>
      <c r="S134" s="32">
        <f t="shared" si="51"/>
        <v>0</v>
      </c>
      <c r="T134" s="32">
        <f t="shared" si="56"/>
        <v>0</v>
      </c>
      <c r="U134" s="32">
        <f t="shared" si="41"/>
        <v>5</v>
      </c>
      <c r="V134" s="32">
        <f t="shared" si="57"/>
        <v>1170</v>
      </c>
      <c r="W134" s="32">
        <f t="shared" si="60"/>
        <v>0</v>
      </c>
      <c r="X134" s="32"/>
      <c r="Y134" s="57">
        <f t="shared" si="61"/>
        <v>5850</v>
      </c>
      <c r="Z134" s="67">
        <f>Y134+Y135</f>
        <v>5860</v>
      </c>
      <c r="AA134" s="27">
        <f>Z134/$Z$238%</f>
        <v>0.67868752592347492</v>
      </c>
      <c r="AB134" s="56">
        <f t="shared" si="49"/>
        <v>0.67868752592347492</v>
      </c>
      <c r="AC134" s="67"/>
      <c r="AD134" s="27">
        <f>AC134/$AC$238%</f>
        <v>0</v>
      </c>
      <c r="AE134" s="51">
        <f t="shared" si="38"/>
        <v>0</v>
      </c>
      <c r="AF134" s="139"/>
      <c r="AG134" s="27">
        <f>AF134/$AF$238%</f>
        <v>0</v>
      </c>
      <c r="AH134" s="56">
        <f t="shared" si="52"/>
        <v>0</v>
      </c>
      <c r="AI134" s="48"/>
      <c r="AJ134" s="27">
        <f>AI134/$AI$238%</f>
        <v>0</v>
      </c>
      <c r="AK134" s="51">
        <f t="shared" si="59"/>
        <v>0</v>
      </c>
      <c r="AL134" s="48"/>
      <c r="AM134" s="27">
        <f>AL134/$AI$238%</f>
        <v>0</v>
      </c>
      <c r="AN134" s="51">
        <f t="shared" si="58"/>
        <v>0</v>
      </c>
      <c r="AO134" s="79">
        <f t="shared" si="40"/>
        <v>0.4769155587570364</v>
      </c>
      <c r="AP134" s="136"/>
      <c r="AQ134" s="137"/>
    </row>
    <row r="135" spans="1:43" ht="11.25" customHeight="1" x14ac:dyDescent="0.25">
      <c r="A135" s="129"/>
      <c r="B135" s="130"/>
      <c r="C135" s="131">
        <v>727</v>
      </c>
      <c r="D135" s="33"/>
      <c r="E135" s="33"/>
      <c r="F135" s="138">
        <v>1</v>
      </c>
      <c r="G135" s="33">
        <v>1</v>
      </c>
      <c r="H135" s="33"/>
      <c r="I135" s="33">
        <v>10</v>
      </c>
      <c r="J135" s="33"/>
      <c r="K135" s="33"/>
      <c r="L135" s="33"/>
      <c r="M135" s="33"/>
      <c r="N135" s="54">
        <f>SUM(I135:M135)</f>
        <v>10</v>
      </c>
      <c r="O135" s="132">
        <f>A135</f>
        <v>0</v>
      </c>
      <c r="P135" s="129">
        <v>0</v>
      </c>
      <c r="Q135" s="32">
        <f>D135</f>
        <v>0</v>
      </c>
      <c r="R135" s="32">
        <f>IF((D135)&gt;0,N135,)</f>
        <v>0</v>
      </c>
      <c r="S135" s="32">
        <f>E135*0.5*2/3</f>
        <v>0</v>
      </c>
      <c r="T135" s="32">
        <f>IF((E135)&gt;0,N135,)</f>
        <v>0</v>
      </c>
      <c r="U135" s="32">
        <f>G135</f>
        <v>1</v>
      </c>
      <c r="V135" s="32">
        <f>IF((F135)&gt;0,N135,)</f>
        <v>10</v>
      </c>
      <c r="W135" s="32"/>
      <c r="X135" s="32"/>
      <c r="Y135" s="57">
        <f>Q135*R135+S135*T135+U135*V135</f>
        <v>10</v>
      </c>
      <c r="Z135" s="67"/>
      <c r="AA135" s="27">
        <f>Z135/$Z$238%</f>
        <v>0</v>
      </c>
      <c r="AB135" s="56">
        <f>AA135</f>
        <v>0</v>
      </c>
      <c r="AC135" s="67"/>
      <c r="AD135" s="27">
        <f>AC135/$AC$238%</f>
        <v>0</v>
      </c>
      <c r="AE135" s="51">
        <f>AD135</f>
        <v>0</v>
      </c>
      <c r="AF135" s="47"/>
      <c r="AG135" s="27">
        <f>AF135/$AF$238%</f>
        <v>0</v>
      </c>
      <c r="AH135" s="56">
        <f>AG135</f>
        <v>0</v>
      </c>
      <c r="AI135" s="48"/>
      <c r="AJ135" s="27">
        <f>AI135/$AI$238%</f>
        <v>0</v>
      </c>
      <c r="AK135" s="51">
        <f>AJ135</f>
        <v>0</v>
      </c>
      <c r="AL135" s="48"/>
      <c r="AM135" s="27">
        <f>AL135/$AI$238%</f>
        <v>0</v>
      </c>
      <c r="AN135" s="51">
        <f>AM135</f>
        <v>0</v>
      </c>
      <c r="AO135" s="79">
        <f>AB135*$AA$7+AE135*$AD$7+AH135*$AG$7+AK135*$AJ$7+AN135*$AM$7</f>
        <v>0</v>
      </c>
      <c r="AP135" s="136"/>
      <c r="AQ135" s="137"/>
    </row>
    <row r="136" spans="1:43" ht="5.0999999999999996" customHeight="1" x14ac:dyDescent="0.25">
      <c r="A136" s="142"/>
      <c r="B136" s="142"/>
      <c r="C136" s="142"/>
      <c r="D136" s="142"/>
      <c r="E136" s="142"/>
      <c r="F136" s="142"/>
      <c r="G136" s="142"/>
      <c r="H136" s="142"/>
      <c r="I136" s="142"/>
      <c r="J136" s="142"/>
      <c r="K136" s="142"/>
      <c r="L136" s="142"/>
      <c r="M136" s="142"/>
      <c r="N136" s="142"/>
      <c r="O136" s="142"/>
      <c r="P136" s="142"/>
      <c r="Q136" s="142"/>
      <c r="R136" s="142"/>
      <c r="S136" s="142"/>
      <c r="T136" s="142"/>
      <c r="U136" s="142"/>
      <c r="V136" s="142"/>
      <c r="W136" s="142"/>
      <c r="X136" s="142"/>
      <c r="Y136" s="142"/>
      <c r="Z136" s="142"/>
      <c r="AA136" s="142"/>
      <c r="AB136" s="142"/>
      <c r="AC136" s="142"/>
      <c r="AD136" s="142"/>
      <c r="AE136" s="142"/>
      <c r="AF136" s="142"/>
      <c r="AG136" s="142"/>
      <c r="AH136" s="142"/>
      <c r="AI136" s="142"/>
      <c r="AJ136" s="142"/>
      <c r="AK136" s="142"/>
      <c r="AL136" s="142"/>
      <c r="AM136" s="142"/>
      <c r="AN136" s="142"/>
      <c r="AO136" s="142"/>
      <c r="AP136" s="142"/>
      <c r="AQ136" s="142"/>
    </row>
    <row r="137" spans="1:43" ht="11.25" customHeight="1" x14ac:dyDescent="0.25">
      <c r="A137" s="129">
        <v>48</v>
      </c>
      <c r="B137" s="130" t="s">
        <v>388</v>
      </c>
      <c r="C137" s="131">
        <v>560</v>
      </c>
      <c r="D137" s="33"/>
      <c r="E137" s="33"/>
      <c r="F137" s="138">
        <v>1</v>
      </c>
      <c r="G137" s="33">
        <v>5</v>
      </c>
      <c r="H137" s="33"/>
      <c r="I137" s="33">
        <v>1170</v>
      </c>
      <c r="J137" s="33"/>
      <c r="K137" s="33"/>
      <c r="L137" s="33"/>
      <c r="M137" s="33"/>
      <c r="N137" s="54">
        <f t="shared" si="39"/>
        <v>1170</v>
      </c>
      <c r="O137" s="132">
        <f t="shared" si="53"/>
        <v>48</v>
      </c>
      <c r="P137" s="129">
        <v>1</v>
      </c>
      <c r="Q137" s="32">
        <f t="shared" si="50"/>
        <v>0</v>
      </c>
      <c r="R137" s="32">
        <f t="shared" si="55"/>
        <v>0</v>
      </c>
      <c r="S137" s="32">
        <f t="shared" si="51"/>
        <v>0</v>
      </c>
      <c r="T137" s="32">
        <f t="shared" si="56"/>
        <v>0</v>
      </c>
      <c r="U137" s="32">
        <f t="shared" si="41"/>
        <v>5</v>
      </c>
      <c r="V137" s="32">
        <f t="shared" si="57"/>
        <v>1170</v>
      </c>
      <c r="W137" s="32">
        <f t="shared" si="60"/>
        <v>0</v>
      </c>
      <c r="X137" s="32"/>
      <c r="Y137" s="57">
        <f t="shared" si="61"/>
        <v>5850</v>
      </c>
      <c r="Z137" s="67">
        <f t="shared" si="12"/>
        <v>5850</v>
      </c>
      <c r="AA137" s="27">
        <f>Z137/$Z$238%</f>
        <v>0.67752935608401499</v>
      </c>
      <c r="AB137" s="56">
        <f t="shared" si="49"/>
        <v>0.67752935608401499</v>
      </c>
      <c r="AC137" s="67"/>
      <c r="AD137" s="27">
        <f>AC137/$AC$238%</f>
        <v>0</v>
      </c>
      <c r="AE137" s="51">
        <f t="shared" si="38"/>
        <v>0</v>
      </c>
      <c r="AF137" s="47">
        <f>Y138</f>
        <v>525</v>
      </c>
      <c r="AG137" s="32">
        <f>AF137/$AF$238%</f>
        <v>19.564979208948763</v>
      </c>
      <c r="AH137" s="57">
        <f t="shared" si="52"/>
        <v>19.564979208948763</v>
      </c>
      <c r="AI137" s="48"/>
      <c r="AJ137" s="27">
        <f>AI137/$AI$238%</f>
        <v>0</v>
      </c>
      <c r="AK137" s="51">
        <f t="shared" si="59"/>
        <v>0</v>
      </c>
      <c r="AL137" s="48"/>
      <c r="AM137" s="27">
        <f>AL137/$AI$238%</f>
        <v>0</v>
      </c>
      <c r="AN137" s="51">
        <f t="shared" si="58"/>
        <v>0</v>
      </c>
      <c r="AO137" s="79">
        <f t="shared" si="40"/>
        <v>1.7099292273621125</v>
      </c>
      <c r="AP137" s="136"/>
      <c r="AQ137" s="137"/>
    </row>
    <row r="138" spans="1:43" ht="11.1" customHeight="1" x14ac:dyDescent="0.25">
      <c r="A138" s="129"/>
      <c r="B138" s="130"/>
      <c r="C138" s="131"/>
      <c r="D138" s="33"/>
      <c r="E138" s="33"/>
      <c r="F138" s="138">
        <v>1</v>
      </c>
      <c r="G138" s="33">
        <v>5</v>
      </c>
      <c r="H138" s="33"/>
      <c r="I138" s="33"/>
      <c r="J138" s="33"/>
      <c r="K138" s="33">
        <v>105</v>
      </c>
      <c r="L138" s="33"/>
      <c r="M138" s="33"/>
      <c r="N138" s="54">
        <f t="shared" si="39"/>
        <v>105</v>
      </c>
      <c r="O138" s="132">
        <v>48</v>
      </c>
      <c r="P138" s="129">
        <v>3</v>
      </c>
      <c r="Q138" s="32">
        <f t="shared" si="50"/>
        <v>0</v>
      </c>
      <c r="R138" s="32">
        <f t="shared" si="55"/>
        <v>0</v>
      </c>
      <c r="S138" s="32">
        <f t="shared" si="51"/>
        <v>0</v>
      </c>
      <c r="T138" s="32">
        <f t="shared" si="56"/>
        <v>0</v>
      </c>
      <c r="U138" s="32">
        <f t="shared" si="41"/>
        <v>5</v>
      </c>
      <c r="V138" s="32">
        <f t="shared" si="57"/>
        <v>105</v>
      </c>
      <c r="W138" s="32">
        <f t="shared" si="60"/>
        <v>0</v>
      </c>
      <c r="X138" s="32"/>
      <c r="Y138" s="57">
        <f t="shared" si="61"/>
        <v>525</v>
      </c>
      <c r="Z138" s="67"/>
      <c r="AA138" s="32">
        <f>Z138/$Z$238%</f>
        <v>0</v>
      </c>
      <c r="AB138" s="56">
        <f t="shared" si="49"/>
        <v>0</v>
      </c>
      <c r="AC138" s="67"/>
      <c r="AD138" s="27">
        <f>AC138/$AC$238%</f>
        <v>0</v>
      </c>
      <c r="AE138" s="51">
        <f t="shared" si="38"/>
        <v>0</v>
      </c>
      <c r="AF138" s="139"/>
      <c r="AG138" s="27">
        <f>AF138/$AF$238%</f>
        <v>0</v>
      </c>
      <c r="AH138" s="56">
        <f t="shared" si="52"/>
        <v>0</v>
      </c>
      <c r="AI138" s="48"/>
      <c r="AJ138" s="27">
        <f>AI138/$AI$238%</f>
        <v>0</v>
      </c>
      <c r="AK138" s="51">
        <f t="shared" si="59"/>
        <v>0</v>
      </c>
      <c r="AL138" s="48"/>
      <c r="AM138" s="27">
        <f>AL138/$AI$238%</f>
        <v>0</v>
      </c>
      <c r="AN138" s="51">
        <f t="shared" si="58"/>
        <v>0</v>
      </c>
      <c r="AO138" s="79">
        <f t="shared" si="40"/>
        <v>0</v>
      </c>
      <c r="AP138" s="136"/>
      <c r="AQ138" s="137"/>
    </row>
    <row r="139" spans="1:43" ht="5.0999999999999996" customHeight="1" x14ac:dyDescent="0.25">
      <c r="A139" s="142"/>
      <c r="B139" s="142"/>
      <c r="C139" s="142"/>
      <c r="D139" s="142"/>
      <c r="E139" s="142"/>
      <c r="F139" s="142"/>
      <c r="G139" s="142"/>
      <c r="H139" s="142"/>
      <c r="I139" s="142"/>
      <c r="J139" s="142"/>
      <c r="K139" s="142"/>
      <c r="L139" s="142"/>
      <c r="M139" s="142"/>
      <c r="N139" s="142"/>
      <c r="O139" s="142"/>
      <c r="P139" s="142"/>
      <c r="Q139" s="142"/>
      <c r="R139" s="142"/>
      <c r="S139" s="142"/>
      <c r="T139" s="142"/>
      <c r="U139" s="142"/>
      <c r="V139" s="142"/>
      <c r="W139" s="142"/>
      <c r="X139" s="142"/>
      <c r="Y139" s="142"/>
      <c r="Z139" s="142"/>
      <c r="AA139" s="142"/>
      <c r="AB139" s="142"/>
      <c r="AC139" s="142"/>
      <c r="AD139" s="142"/>
      <c r="AE139" s="142"/>
      <c r="AF139" s="142"/>
      <c r="AG139" s="142"/>
      <c r="AH139" s="142"/>
      <c r="AI139" s="142"/>
      <c r="AJ139" s="142"/>
      <c r="AK139" s="142"/>
      <c r="AL139" s="142"/>
      <c r="AM139" s="142"/>
      <c r="AN139" s="142"/>
      <c r="AO139" s="142"/>
      <c r="AP139" s="142"/>
      <c r="AQ139" s="142"/>
    </row>
    <row r="140" spans="1:43" ht="11.25" customHeight="1" x14ac:dyDescent="0.25">
      <c r="A140" s="129">
        <v>49</v>
      </c>
      <c r="B140" s="130" t="s">
        <v>66</v>
      </c>
      <c r="C140" s="131">
        <v>561</v>
      </c>
      <c r="D140" s="33"/>
      <c r="E140" s="33"/>
      <c r="F140" s="138">
        <v>1</v>
      </c>
      <c r="G140" s="33">
        <v>5</v>
      </c>
      <c r="H140" s="33"/>
      <c r="I140" s="33">
        <v>1170</v>
      </c>
      <c r="J140" s="33"/>
      <c r="K140" s="33"/>
      <c r="L140" s="33"/>
      <c r="M140" s="33"/>
      <c r="N140" s="54">
        <f t="shared" si="39"/>
        <v>1170</v>
      </c>
      <c r="O140" s="132">
        <f t="shared" si="53"/>
        <v>49</v>
      </c>
      <c r="P140" s="129">
        <v>1</v>
      </c>
      <c r="Q140" s="32">
        <f t="shared" ref="Q140:Q147" si="62">D140</f>
        <v>0</v>
      </c>
      <c r="R140" s="32">
        <f t="shared" si="55"/>
        <v>0</v>
      </c>
      <c r="S140" s="32">
        <f t="shared" ref="S140:S147" si="63">E140*0.5*2/3</f>
        <v>0</v>
      </c>
      <c r="T140" s="32">
        <f t="shared" si="56"/>
        <v>0</v>
      </c>
      <c r="U140" s="32">
        <f t="shared" si="41"/>
        <v>5</v>
      </c>
      <c r="V140" s="32">
        <f t="shared" si="57"/>
        <v>1170</v>
      </c>
      <c r="W140" s="32">
        <f t="shared" si="60"/>
        <v>0</v>
      </c>
      <c r="X140" s="32"/>
      <c r="Y140" s="57">
        <f t="shared" si="61"/>
        <v>5850</v>
      </c>
      <c r="Z140" s="67">
        <f t="shared" si="12"/>
        <v>5850</v>
      </c>
      <c r="AA140" s="27">
        <f>Z140/$Z$238%</f>
        <v>0.67752935608401499</v>
      </c>
      <c r="AB140" s="56">
        <f t="shared" si="49"/>
        <v>0.67752935608401499</v>
      </c>
      <c r="AC140" s="67"/>
      <c r="AD140" s="27">
        <f>AC140/$AC$238%</f>
        <v>0</v>
      </c>
      <c r="AE140" s="51">
        <f t="shared" si="38"/>
        <v>0</v>
      </c>
      <c r="AF140" s="47">
        <f>Y141</f>
        <v>375</v>
      </c>
      <c r="AG140" s="32">
        <f>AF140/$AF$238%</f>
        <v>13.974985149249116</v>
      </c>
      <c r="AH140" s="57">
        <f t="shared" si="52"/>
        <v>13.974985149249116</v>
      </c>
      <c r="AI140" s="48"/>
      <c r="AJ140" s="27">
        <f>AI140/$AI$238%</f>
        <v>0</v>
      </c>
      <c r="AK140" s="51">
        <f t="shared" si="59"/>
        <v>0</v>
      </c>
      <c r="AL140" s="48"/>
      <c r="AM140" s="27">
        <f>AL140/$AI$238%</f>
        <v>0</v>
      </c>
      <c r="AN140" s="51">
        <f t="shared" si="58"/>
        <v>0</v>
      </c>
      <c r="AO140" s="79">
        <f t="shared" si="40"/>
        <v>1.3574070794531259</v>
      </c>
      <c r="AP140" s="136"/>
      <c r="AQ140" s="137"/>
    </row>
    <row r="141" spans="1:43" ht="11.25" customHeight="1" x14ac:dyDescent="0.25">
      <c r="A141" s="129"/>
      <c r="B141" s="130"/>
      <c r="C141" s="131"/>
      <c r="D141" s="33"/>
      <c r="E141" s="33"/>
      <c r="F141" s="138">
        <v>1</v>
      </c>
      <c r="G141" s="33">
        <v>5</v>
      </c>
      <c r="H141" s="33"/>
      <c r="I141" s="33"/>
      <c r="J141" s="33"/>
      <c r="K141" s="33">
        <v>75</v>
      </c>
      <c r="L141" s="33"/>
      <c r="M141" s="33"/>
      <c r="N141" s="54">
        <f t="shared" si="39"/>
        <v>75</v>
      </c>
      <c r="O141" s="132">
        <v>49</v>
      </c>
      <c r="P141" s="129">
        <v>3</v>
      </c>
      <c r="Q141" s="32"/>
      <c r="R141" s="32"/>
      <c r="S141" s="32"/>
      <c r="T141" s="32"/>
      <c r="U141" s="32">
        <f t="shared" si="41"/>
        <v>5</v>
      </c>
      <c r="V141" s="32">
        <v>75</v>
      </c>
      <c r="W141" s="32"/>
      <c r="X141" s="32"/>
      <c r="Y141" s="57">
        <f t="shared" si="61"/>
        <v>375</v>
      </c>
      <c r="Z141" s="67"/>
      <c r="AA141" s="32"/>
      <c r="AB141" s="56"/>
      <c r="AC141" s="67"/>
      <c r="AD141" s="27"/>
      <c r="AE141" s="51"/>
      <c r="AF141" s="139"/>
      <c r="AG141" s="27"/>
      <c r="AH141" s="56"/>
      <c r="AI141" s="48"/>
      <c r="AJ141" s="27">
        <f>AI141/$AI$238%</f>
        <v>0</v>
      </c>
      <c r="AK141" s="51">
        <f t="shared" si="59"/>
        <v>0</v>
      </c>
      <c r="AL141" s="48"/>
      <c r="AM141" s="27">
        <f>AL141/$AI$238%</f>
        <v>0</v>
      </c>
      <c r="AN141" s="51">
        <f t="shared" si="58"/>
        <v>0</v>
      </c>
      <c r="AO141" s="79">
        <f t="shared" si="40"/>
        <v>0</v>
      </c>
      <c r="AP141" s="136"/>
      <c r="AQ141" s="137"/>
    </row>
    <row r="142" spans="1:43" ht="5.0999999999999996" customHeight="1" x14ac:dyDescent="0.25">
      <c r="A142" s="142"/>
      <c r="B142" s="142"/>
      <c r="C142" s="142"/>
      <c r="D142" s="142"/>
      <c r="E142" s="142"/>
      <c r="F142" s="142"/>
      <c r="G142" s="142"/>
      <c r="H142" s="142"/>
      <c r="I142" s="142"/>
      <c r="J142" s="142"/>
      <c r="K142" s="142"/>
      <c r="L142" s="142"/>
      <c r="M142" s="142"/>
      <c r="N142" s="142"/>
      <c r="O142" s="142"/>
      <c r="P142" s="142"/>
      <c r="Q142" s="142"/>
      <c r="R142" s="142"/>
      <c r="S142" s="142"/>
      <c r="T142" s="142"/>
      <c r="U142" s="142"/>
      <c r="V142" s="142"/>
      <c r="W142" s="142"/>
      <c r="X142" s="142"/>
      <c r="Y142" s="142"/>
      <c r="Z142" s="142"/>
      <c r="AA142" s="142"/>
      <c r="AB142" s="142"/>
      <c r="AC142" s="142"/>
      <c r="AD142" s="142"/>
      <c r="AE142" s="142"/>
      <c r="AF142" s="142"/>
      <c r="AG142" s="142"/>
      <c r="AH142" s="142"/>
      <c r="AI142" s="142"/>
      <c r="AJ142" s="142"/>
      <c r="AK142" s="142"/>
      <c r="AL142" s="142"/>
      <c r="AM142" s="142"/>
      <c r="AN142" s="142"/>
      <c r="AO142" s="142"/>
      <c r="AP142" s="142"/>
      <c r="AQ142" s="142"/>
    </row>
    <row r="143" spans="1:43" ht="12" customHeight="1" x14ac:dyDescent="0.25">
      <c r="A143" s="129">
        <v>50</v>
      </c>
      <c r="B143" s="130" t="s">
        <v>464</v>
      </c>
      <c r="C143" s="131">
        <v>562</v>
      </c>
      <c r="D143" s="33"/>
      <c r="E143" s="33"/>
      <c r="F143" s="138">
        <v>1</v>
      </c>
      <c r="G143" s="33">
        <v>5</v>
      </c>
      <c r="H143" s="33"/>
      <c r="I143" s="33">
        <v>1170</v>
      </c>
      <c r="J143" s="33"/>
      <c r="K143" s="33"/>
      <c r="L143" s="33"/>
      <c r="M143" s="33"/>
      <c r="N143" s="54">
        <f t="shared" ref="N143:N208" si="64">SUM(I143:M143)</f>
        <v>1170</v>
      </c>
      <c r="O143" s="132">
        <f t="shared" si="53"/>
        <v>50</v>
      </c>
      <c r="P143" s="129">
        <v>1</v>
      </c>
      <c r="Q143" s="32">
        <f t="shared" si="62"/>
        <v>0</v>
      </c>
      <c r="R143" s="32">
        <f t="shared" ref="R143:R159" si="65">IF((D143)&gt;0,N143,)</f>
        <v>0</v>
      </c>
      <c r="S143" s="32">
        <f t="shared" si="63"/>
        <v>0</v>
      </c>
      <c r="T143" s="32">
        <f t="shared" ref="T143:T159" si="66">IF((E143)&gt;0,N143,)</f>
        <v>0</v>
      </c>
      <c r="U143" s="32">
        <f t="shared" si="41"/>
        <v>5</v>
      </c>
      <c r="V143" s="32">
        <f t="shared" ref="V143:V159" si="67">IF((F143)&gt;0,N143,)</f>
        <v>1170</v>
      </c>
      <c r="W143" s="32">
        <f t="shared" si="60"/>
        <v>0</v>
      </c>
      <c r="X143" s="32"/>
      <c r="Y143" s="57">
        <f t="shared" si="61"/>
        <v>5850</v>
      </c>
      <c r="Z143" s="67">
        <f t="shared" si="12"/>
        <v>5850</v>
      </c>
      <c r="AA143" s="27">
        <f>Z143/$Z$238%</f>
        <v>0.67752935608401499</v>
      </c>
      <c r="AB143" s="56">
        <f t="shared" si="49"/>
        <v>0.67752935608401499</v>
      </c>
      <c r="AC143" s="67"/>
      <c r="AD143" s="27">
        <f>AC143/$AC$238%</f>
        <v>0</v>
      </c>
      <c r="AE143" s="51">
        <f t="shared" si="38"/>
        <v>0</v>
      </c>
      <c r="AF143" s="139">
        <f>Y144</f>
        <v>350</v>
      </c>
      <c r="AG143" s="27">
        <f>AF143/$AF$238%</f>
        <v>13.043319472632508</v>
      </c>
      <c r="AH143" s="56">
        <f t="shared" si="52"/>
        <v>13.043319472632508</v>
      </c>
      <c r="AI143" s="48"/>
      <c r="AJ143" s="27">
        <f>AI143/$AI$238%</f>
        <v>0</v>
      </c>
      <c r="AK143" s="51">
        <f t="shared" si="59"/>
        <v>0</v>
      </c>
      <c r="AL143" s="48"/>
      <c r="AM143" s="27">
        <f>AL143/$AI$238%</f>
        <v>0</v>
      </c>
      <c r="AN143" s="51">
        <f t="shared" si="58"/>
        <v>0</v>
      </c>
      <c r="AO143" s="79">
        <f t="shared" ref="AO143:AO204" si="68">AB143*$AA$7+AE143*$AD$7+AH143*$AG$7+AK143*$AJ$7+AN143*$AM$7</f>
        <v>1.2986533881349613</v>
      </c>
      <c r="AP143" s="136"/>
      <c r="AQ143" s="137"/>
    </row>
    <row r="144" spans="1:43" ht="11.1" customHeight="1" x14ac:dyDescent="0.25">
      <c r="A144" s="129"/>
      <c r="B144" s="130"/>
      <c r="C144" s="131"/>
      <c r="D144" s="33"/>
      <c r="E144" s="33"/>
      <c r="F144" s="138">
        <v>1</v>
      </c>
      <c r="G144" s="33">
        <v>5</v>
      </c>
      <c r="H144" s="33"/>
      <c r="I144" s="33"/>
      <c r="J144" s="33"/>
      <c r="K144" s="33">
        <v>70</v>
      </c>
      <c r="L144" s="33"/>
      <c r="M144" s="33"/>
      <c r="N144" s="54">
        <f t="shared" si="64"/>
        <v>70</v>
      </c>
      <c r="O144" s="132">
        <v>50</v>
      </c>
      <c r="P144" s="129">
        <v>3</v>
      </c>
      <c r="Q144" s="32">
        <f t="shared" si="62"/>
        <v>0</v>
      </c>
      <c r="R144" s="32">
        <f t="shared" si="65"/>
        <v>0</v>
      </c>
      <c r="S144" s="32">
        <f t="shared" si="63"/>
        <v>0</v>
      </c>
      <c r="T144" s="32">
        <f t="shared" si="66"/>
        <v>0</v>
      </c>
      <c r="U144" s="32">
        <f t="shared" ref="U144:U208" si="69">G144</f>
        <v>5</v>
      </c>
      <c r="V144" s="32">
        <f t="shared" si="67"/>
        <v>70</v>
      </c>
      <c r="W144" s="32">
        <f t="shared" si="60"/>
        <v>0</v>
      </c>
      <c r="X144" s="32"/>
      <c r="Y144" s="57">
        <f t="shared" si="61"/>
        <v>350</v>
      </c>
      <c r="Z144" s="67"/>
      <c r="AA144" s="32">
        <f>Z144/$Z$238%</f>
        <v>0</v>
      </c>
      <c r="AB144" s="56">
        <f t="shared" si="49"/>
        <v>0</v>
      </c>
      <c r="AC144" s="67"/>
      <c r="AD144" s="27">
        <f>AC144/$AC$238%</f>
        <v>0</v>
      </c>
      <c r="AE144" s="51">
        <f t="shared" si="38"/>
        <v>0</v>
      </c>
      <c r="AF144" s="139"/>
      <c r="AG144" s="27">
        <f>AF144/$AF$238%</f>
        <v>0</v>
      </c>
      <c r="AH144" s="56">
        <f t="shared" si="52"/>
        <v>0</v>
      </c>
      <c r="AI144" s="48"/>
      <c r="AJ144" s="27">
        <f>AI144/$AI$238%</f>
        <v>0</v>
      </c>
      <c r="AK144" s="51">
        <f t="shared" si="59"/>
        <v>0</v>
      </c>
      <c r="AL144" s="48"/>
      <c r="AM144" s="27">
        <f>AL144/$AI$238%</f>
        <v>0</v>
      </c>
      <c r="AN144" s="51">
        <f t="shared" si="58"/>
        <v>0</v>
      </c>
      <c r="AO144" s="79">
        <f t="shared" si="68"/>
        <v>0</v>
      </c>
      <c r="AP144" s="136"/>
      <c r="AQ144" s="137"/>
    </row>
    <row r="145" spans="1:43" ht="5.0999999999999996" customHeight="1" x14ac:dyDescent="0.25">
      <c r="A145" s="142"/>
      <c r="B145" s="142"/>
      <c r="C145" s="142"/>
      <c r="D145" s="142"/>
      <c r="E145" s="142"/>
      <c r="F145" s="142"/>
      <c r="G145" s="142"/>
      <c r="H145" s="142"/>
      <c r="I145" s="142"/>
      <c r="J145" s="142"/>
      <c r="K145" s="142"/>
      <c r="L145" s="142"/>
      <c r="M145" s="142"/>
      <c r="N145" s="142"/>
      <c r="O145" s="142"/>
      <c r="P145" s="142"/>
      <c r="Q145" s="142"/>
      <c r="R145" s="142"/>
      <c r="S145" s="142"/>
      <c r="T145" s="142"/>
      <c r="U145" s="142"/>
      <c r="V145" s="142"/>
      <c r="W145" s="142"/>
      <c r="X145" s="142"/>
      <c r="Y145" s="142"/>
      <c r="Z145" s="142"/>
      <c r="AA145" s="142"/>
      <c r="AB145" s="142"/>
      <c r="AC145" s="142"/>
      <c r="AD145" s="142"/>
      <c r="AE145" s="142"/>
      <c r="AF145" s="142"/>
      <c r="AG145" s="142"/>
      <c r="AH145" s="142"/>
      <c r="AI145" s="142"/>
      <c r="AJ145" s="142"/>
      <c r="AK145" s="142"/>
      <c r="AL145" s="142"/>
      <c r="AM145" s="142"/>
      <c r="AN145" s="142"/>
      <c r="AO145" s="142"/>
      <c r="AP145" s="142"/>
      <c r="AQ145" s="142"/>
    </row>
    <row r="146" spans="1:43" ht="11.25" customHeight="1" x14ac:dyDescent="0.25">
      <c r="A146" s="129">
        <v>51</v>
      </c>
      <c r="B146" s="130" t="s">
        <v>71</v>
      </c>
      <c r="C146" s="131">
        <v>595</v>
      </c>
      <c r="D146" s="33"/>
      <c r="E146" s="33"/>
      <c r="F146" s="138">
        <v>1</v>
      </c>
      <c r="G146" s="33">
        <v>5</v>
      </c>
      <c r="H146" s="33"/>
      <c r="I146" s="33">
        <v>1170</v>
      </c>
      <c r="J146" s="33"/>
      <c r="K146" s="33"/>
      <c r="L146" s="33"/>
      <c r="M146" s="33"/>
      <c r="N146" s="54">
        <f t="shared" si="64"/>
        <v>1170</v>
      </c>
      <c r="O146" s="132">
        <f t="shared" si="53"/>
        <v>51</v>
      </c>
      <c r="P146" s="129">
        <v>1</v>
      </c>
      <c r="Q146" s="32">
        <f t="shared" si="62"/>
        <v>0</v>
      </c>
      <c r="R146" s="32">
        <f t="shared" si="65"/>
        <v>0</v>
      </c>
      <c r="S146" s="32">
        <f t="shared" si="63"/>
        <v>0</v>
      </c>
      <c r="T146" s="32">
        <f t="shared" si="66"/>
        <v>0</v>
      </c>
      <c r="U146" s="32">
        <f t="shared" si="69"/>
        <v>5</v>
      </c>
      <c r="V146" s="32">
        <f t="shared" si="67"/>
        <v>1170</v>
      </c>
      <c r="W146" s="32">
        <f t="shared" si="60"/>
        <v>0</v>
      </c>
      <c r="X146" s="32"/>
      <c r="Y146" s="57">
        <f t="shared" si="61"/>
        <v>5850</v>
      </c>
      <c r="Z146" s="67">
        <f t="shared" si="12"/>
        <v>5850</v>
      </c>
      <c r="AA146" s="27">
        <f>Z146/$Z$238%</f>
        <v>0.67752935608401499</v>
      </c>
      <c r="AB146" s="56">
        <f t="shared" si="49"/>
        <v>0.67752935608401499</v>
      </c>
      <c r="AC146" s="67"/>
      <c r="AD146" s="27">
        <f>AC146/$AC$238%</f>
        <v>0</v>
      </c>
      <c r="AE146" s="51">
        <f t="shared" si="38"/>
        <v>0</v>
      </c>
      <c r="AF146" s="139">
        <f>Y147</f>
        <v>425</v>
      </c>
      <c r="AG146" s="27">
        <f>AF146/$AF$238%</f>
        <v>15.83831650248233</v>
      </c>
      <c r="AH146" s="56">
        <f t="shared" si="52"/>
        <v>15.83831650248233</v>
      </c>
      <c r="AI146" s="48"/>
      <c r="AJ146" s="27">
        <f>AI146/$AI$238%</f>
        <v>0</v>
      </c>
      <c r="AK146" s="51">
        <f t="shared" si="59"/>
        <v>0</v>
      </c>
      <c r="AL146" s="48"/>
      <c r="AM146" s="27">
        <f>AL146/$AI$238%</f>
        <v>0</v>
      </c>
      <c r="AN146" s="51">
        <f t="shared" si="58"/>
        <v>0</v>
      </c>
      <c r="AO146" s="79">
        <f t="shared" si="68"/>
        <v>1.4749144620894548</v>
      </c>
      <c r="AP146" s="136"/>
      <c r="AQ146" s="137"/>
    </row>
    <row r="147" spans="1:43" ht="11.1" customHeight="1" x14ac:dyDescent="0.25">
      <c r="A147" s="129"/>
      <c r="B147" s="130"/>
      <c r="C147" s="131"/>
      <c r="D147" s="33"/>
      <c r="E147" s="33"/>
      <c r="F147" s="138">
        <v>1</v>
      </c>
      <c r="G147" s="33">
        <v>5</v>
      </c>
      <c r="H147" s="33"/>
      <c r="I147" s="33"/>
      <c r="J147" s="33"/>
      <c r="K147" s="33">
        <v>85</v>
      </c>
      <c r="L147" s="33"/>
      <c r="M147" s="33"/>
      <c r="N147" s="54">
        <f t="shared" si="64"/>
        <v>85</v>
      </c>
      <c r="O147" s="132">
        <v>51</v>
      </c>
      <c r="P147" s="129">
        <v>3</v>
      </c>
      <c r="Q147" s="32">
        <f t="shared" si="62"/>
        <v>0</v>
      </c>
      <c r="R147" s="32">
        <f t="shared" si="65"/>
        <v>0</v>
      </c>
      <c r="S147" s="32">
        <f t="shared" si="63"/>
        <v>0</v>
      </c>
      <c r="T147" s="32">
        <f t="shared" si="66"/>
        <v>0</v>
      </c>
      <c r="U147" s="32">
        <f t="shared" si="69"/>
        <v>5</v>
      </c>
      <c r="V147" s="32">
        <f t="shared" si="67"/>
        <v>85</v>
      </c>
      <c r="W147" s="32">
        <f t="shared" si="60"/>
        <v>0</v>
      </c>
      <c r="X147" s="32"/>
      <c r="Y147" s="57">
        <f t="shared" si="61"/>
        <v>425</v>
      </c>
      <c r="Z147" s="67"/>
      <c r="AA147" s="32">
        <f>Z147/$Z$238%</f>
        <v>0</v>
      </c>
      <c r="AB147" s="56">
        <f t="shared" si="49"/>
        <v>0</v>
      </c>
      <c r="AC147" s="67"/>
      <c r="AD147" s="27">
        <f>AC147/$AC$238%</f>
        <v>0</v>
      </c>
      <c r="AE147" s="51">
        <f t="shared" si="38"/>
        <v>0</v>
      </c>
      <c r="AF147" s="139"/>
      <c r="AG147" s="27">
        <f>AF147/$AF$238%</f>
        <v>0</v>
      </c>
      <c r="AH147" s="56">
        <f t="shared" si="52"/>
        <v>0</v>
      </c>
      <c r="AI147" s="48"/>
      <c r="AJ147" s="27">
        <f>AI147/$AI$238%</f>
        <v>0</v>
      </c>
      <c r="AK147" s="51">
        <f t="shared" si="59"/>
        <v>0</v>
      </c>
      <c r="AL147" s="48"/>
      <c r="AM147" s="27">
        <f>AL147/$AI$238%</f>
        <v>0</v>
      </c>
      <c r="AN147" s="51">
        <f t="shared" si="58"/>
        <v>0</v>
      </c>
      <c r="AO147" s="79">
        <f t="shared" si="68"/>
        <v>0</v>
      </c>
      <c r="AP147" s="136"/>
      <c r="AQ147" s="137"/>
    </row>
    <row r="148" spans="1:43" ht="5.0999999999999996" customHeight="1" x14ac:dyDescent="0.25">
      <c r="A148" s="142"/>
      <c r="B148" s="142"/>
      <c r="C148" s="142"/>
      <c r="D148" s="142"/>
      <c r="E148" s="142"/>
      <c r="F148" s="142"/>
      <c r="G148" s="142"/>
      <c r="H148" s="142"/>
      <c r="I148" s="142"/>
      <c r="J148" s="142"/>
      <c r="K148" s="142"/>
      <c r="L148" s="142"/>
      <c r="M148" s="142"/>
      <c r="N148" s="142"/>
      <c r="O148" s="142"/>
      <c r="P148" s="142"/>
      <c r="Q148" s="142"/>
      <c r="R148" s="142"/>
      <c r="S148" s="142"/>
      <c r="T148" s="142"/>
      <c r="U148" s="142"/>
      <c r="V148" s="142"/>
      <c r="W148" s="142"/>
      <c r="X148" s="142"/>
      <c r="Y148" s="142"/>
      <c r="Z148" s="142"/>
      <c r="AA148" s="142"/>
      <c r="AB148" s="142"/>
      <c r="AC148" s="142"/>
      <c r="AD148" s="142"/>
      <c r="AE148" s="142"/>
      <c r="AF148" s="142"/>
      <c r="AG148" s="142"/>
      <c r="AH148" s="142"/>
      <c r="AI148" s="142"/>
      <c r="AJ148" s="142"/>
      <c r="AK148" s="142"/>
      <c r="AL148" s="142"/>
      <c r="AM148" s="142"/>
      <c r="AN148" s="142"/>
      <c r="AO148" s="142"/>
      <c r="AP148" s="142"/>
      <c r="AQ148" s="142"/>
    </row>
    <row r="149" spans="1:43" ht="11.1" customHeight="1" x14ac:dyDescent="0.25">
      <c r="A149" s="129">
        <v>52</v>
      </c>
      <c r="B149" s="130" t="s">
        <v>62</v>
      </c>
      <c r="C149" s="131">
        <v>608</v>
      </c>
      <c r="D149" s="33"/>
      <c r="E149" s="33"/>
      <c r="F149" s="138">
        <v>1</v>
      </c>
      <c r="G149" s="33">
        <v>5</v>
      </c>
      <c r="H149" s="33"/>
      <c r="I149" s="33">
        <v>1170</v>
      </c>
      <c r="J149" s="33"/>
      <c r="K149" s="33"/>
      <c r="L149" s="33"/>
      <c r="M149" s="33"/>
      <c r="N149" s="54">
        <f t="shared" si="64"/>
        <v>1170</v>
      </c>
      <c r="O149" s="132">
        <f t="shared" si="15"/>
        <v>52</v>
      </c>
      <c r="P149" s="129">
        <v>1</v>
      </c>
      <c r="Q149" s="32">
        <f t="shared" si="50"/>
        <v>0</v>
      </c>
      <c r="R149" s="32">
        <f t="shared" si="65"/>
        <v>0</v>
      </c>
      <c r="S149" s="32">
        <f t="shared" si="51"/>
        <v>0</v>
      </c>
      <c r="T149" s="32">
        <f t="shared" si="66"/>
        <v>0</v>
      </c>
      <c r="U149" s="32">
        <f t="shared" si="69"/>
        <v>5</v>
      </c>
      <c r="V149" s="32">
        <f t="shared" si="67"/>
        <v>1170</v>
      </c>
      <c r="W149" s="32">
        <f>H149*10</f>
        <v>0</v>
      </c>
      <c r="X149" s="32"/>
      <c r="Y149" s="57">
        <f t="shared" si="48"/>
        <v>5850</v>
      </c>
      <c r="Z149" s="67">
        <f t="shared" si="12"/>
        <v>5850</v>
      </c>
      <c r="AA149" s="27">
        <f>Z149/$Z$238%</f>
        <v>0.67752935608401499</v>
      </c>
      <c r="AB149" s="56">
        <f t="shared" si="49"/>
        <v>0.67752935608401499</v>
      </c>
      <c r="AC149" s="67"/>
      <c r="AD149" s="27">
        <f>AC149/$AC$238%</f>
        <v>0</v>
      </c>
      <c r="AE149" s="51">
        <f t="shared" si="38"/>
        <v>0</v>
      </c>
      <c r="AF149" s="139">
        <f>Y150</f>
        <v>525</v>
      </c>
      <c r="AG149" s="27">
        <f>AF149/$AF$238%</f>
        <v>19.564979208948763</v>
      </c>
      <c r="AH149" s="56">
        <f t="shared" si="52"/>
        <v>19.564979208948763</v>
      </c>
      <c r="AI149" s="48"/>
      <c r="AJ149" s="27">
        <f>AI149/$AI$238%</f>
        <v>0</v>
      </c>
      <c r="AK149" s="51">
        <f t="shared" si="59"/>
        <v>0</v>
      </c>
      <c r="AL149" s="48"/>
      <c r="AM149" s="27">
        <f>AL149/$AI$238%</f>
        <v>0</v>
      </c>
      <c r="AN149" s="51">
        <f t="shared" si="58"/>
        <v>0</v>
      </c>
      <c r="AO149" s="79">
        <f t="shared" si="68"/>
        <v>1.7099292273621125</v>
      </c>
      <c r="AP149" s="136"/>
      <c r="AQ149" s="137"/>
    </row>
    <row r="150" spans="1:43" ht="11.1" customHeight="1" x14ac:dyDescent="0.25">
      <c r="A150" s="129"/>
      <c r="B150" s="130"/>
      <c r="C150" s="131"/>
      <c r="D150" s="33"/>
      <c r="E150" s="33"/>
      <c r="F150" s="138">
        <v>1</v>
      </c>
      <c r="G150" s="33">
        <v>5</v>
      </c>
      <c r="H150" s="33"/>
      <c r="I150" s="33"/>
      <c r="J150" s="33"/>
      <c r="K150" s="33">
        <v>105</v>
      </c>
      <c r="L150" s="33"/>
      <c r="M150" s="33"/>
      <c r="N150" s="54">
        <f t="shared" si="64"/>
        <v>105</v>
      </c>
      <c r="O150" s="132">
        <v>52</v>
      </c>
      <c r="P150" s="129">
        <v>3</v>
      </c>
      <c r="Q150" s="32">
        <f t="shared" si="50"/>
        <v>0</v>
      </c>
      <c r="R150" s="32">
        <f t="shared" si="65"/>
        <v>0</v>
      </c>
      <c r="S150" s="32">
        <f t="shared" si="51"/>
        <v>0</v>
      </c>
      <c r="T150" s="32">
        <f t="shared" si="66"/>
        <v>0</v>
      </c>
      <c r="U150" s="32">
        <f t="shared" si="69"/>
        <v>5</v>
      </c>
      <c r="V150" s="32">
        <f t="shared" si="67"/>
        <v>105</v>
      </c>
      <c r="W150" s="32">
        <f>H150*10</f>
        <v>0</v>
      </c>
      <c r="X150" s="32"/>
      <c r="Y150" s="57">
        <f t="shared" si="48"/>
        <v>525</v>
      </c>
      <c r="Z150" s="67"/>
      <c r="AA150" s="32">
        <f>Z150/$Z$238%</f>
        <v>0</v>
      </c>
      <c r="AB150" s="56">
        <f t="shared" si="49"/>
        <v>0</v>
      </c>
      <c r="AC150" s="67"/>
      <c r="AD150" s="27">
        <f>AC150/$AC$238%</f>
        <v>0</v>
      </c>
      <c r="AE150" s="51">
        <f t="shared" si="38"/>
        <v>0</v>
      </c>
      <c r="AF150" s="139"/>
      <c r="AG150" s="27">
        <f>AF150/$AF$238%</f>
        <v>0</v>
      </c>
      <c r="AH150" s="56">
        <f t="shared" si="52"/>
        <v>0</v>
      </c>
      <c r="AI150" s="48"/>
      <c r="AJ150" s="27">
        <f>AI150/$AI$238%</f>
        <v>0</v>
      </c>
      <c r="AK150" s="51">
        <f t="shared" si="59"/>
        <v>0</v>
      </c>
      <c r="AL150" s="48"/>
      <c r="AM150" s="27">
        <f>AL150/$AI$238%</f>
        <v>0</v>
      </c>
      <c r="AN150" s="51">
        <f t="shared" si="58"/>
        <v>0</v>
      </c>
      <c r="AO150" s="79">
        <f t="shared" si="68"/>
        <v>0</v>
      </c>
      <c r="AP150" s="136"/>
      <c r="AQ150" s="137"/>
    </row>
    <row r="151" spans="1:43" ht="5.0999999999999996" customHeight="1" x14ac:dyDescent="0.25">
      <c r="A151" s="142"/>
      <c r="B151" s="142"/>
      <c r="C151" s="142"/>
      <c r="D151" s="142"/>
      <c r="E151" s="142"/>
      <c r="F151" s="142"/>
      <c r="G151" s="142"/>
      <c r="H151" s="142"/>
      <c r="I151" s="142"/>
      <c r="J151" s="142"/>
      <c r="K151" s="142"/>
      <c r="L151" s="142"/>
      <c r="M151" s="142"/>
      <c r="N151" s="142"/>
      <c r="O151" s="142"/>
      <c r="P151" s="142"/>
      <c r="Q151" s="142"/>
      <c r="R151" s="142"/>
      <c r="S151" s="142"/>
      <c r="T151" s="142"/>
      <c r="U151" s="142"/>
      <c r="V151" s="142"/>
      <c r="W151" s="142"/>
      <c r="X151" s="142"/>
      <c r="Y151" s="142"/>
      <c r="Z151" s="142"/>
      <c r="AA151" s="142"/>
      <c r="AB151" s="142"/>
      <c r="AC151" s="142"/>
      <c r="AD151" s="142"/>
      <c r="AE151" s="142"/>
      <c r="AF151" s="142"/>
      <c r="AG151" s="142"/>
      <c r="AH151" s="142"/>
      <c r="AI151" s="142"/>
      <c r="AJ151" s="142"/>
      <c r="AK151" s="142"/>
      <c r="AL151" s="142"/>
      <c r="AM151" s="142"/>
      <c r="AN151" s="142"/>
      <c r="AO151" s="142"/>
      <c r="AP151" s="142"/>
      <c r="AQ151" s="142"/>
    </row>
    <row r="152" spans="1:43" ht="11.25" customHeight="1" x14ac:dyDescent="0.25">
      <c r="A152" s="129">
        <v>53</v>
      </c>
      <c r="B152" s="130" t="s">
        <v>457</v>
      </c>
      <c r="C152" s="131">
        <v>620</v>
      </c>
      <c r="D152" s="33"/>
      <c r="E152" s="33"/>
      <c r="F152" s="138">
        <v>1</v>
      </c>
      <c r="G152" s="33">
        <v>5</v>
      </c>
      <c r="H152" s="33">
        <v>1</v>
      </c>
      <c r="I152" s="33">
        <v>1170</v>
      </c>
      <c r="J152" s="33"/>
      <c r="K152" s="33"/>
      <c r="L152" s="33"/>
      <c r="M152" s="33"/>
      <c r="N152" s="54">
        <f t="shared" si="64"/>
        <v>1170</v>
      </c>
      <c r="O152" s="132">
        <f t="shared" si="15"/>
        <v>53</v>
      </c>
      <c r="P152" s="129">
        <v>1</v>
      </c>
      <c r="Q152" s="32">
        <f t="shared" si="50"/>
        <v>0</v>
      </c>
      <c r="R152" s="32">
        <f t="shared" si="65"/>
        <v>0</v>
      </c>
      <c r="S152" s="32">
        <f t="shared" si="51"/>
        <v>0</v>
      </c>
      <c r="T152" s="32">
        <f t="shared" si="66"/>
        <v>0</v>
      </c>
      <c r="U152" s="32">
        <f t="shared" si="69"/>
        <v>5</v>
      </c>
      <c r="V152" s="32">
        <f t="shared" si="67"/>
        <v>1170</v>
      </c>
      <c r="W152" s="32">
        <f>H152*10*0.5</f>
        <v>5</v>
      </c>
      <c r="X152" s="32">
        <v>1170</v>
      </c>
      <c r="Y152" s="57">
        <f t="shared" si="48"/>
        <v>11700</v>
      </c>
      <c r="Z152" s="67">
        <f t="shared" si="12"/>
        <v>11700</v>
      </c>
      <c r="AA152" s="27">
        <f>Z152/$Z$238%</f>
        <v>1.35505871216803</v>
      </c>
      <c r="AB152" s="56">
        <f t="shared" si="49"/>
        <v>1.35505871216803</v>
      </c>
      <c r="AC152" s="67"/>
      <c r="AD152" s="27">
        <f>AC152/$AC$238%</f>
        <v>0</v>
      </c>
      <c r="AE152" s="51">
        <f t="shared" si="38"/>
        <v>0</v>
      </c>
      <c r="AF152" s="139"/>
      <c r="AG152" s="27">
        <f>AF152/$AF$238%</f>
        <v>0</v>
      </c>
      <c r="AH152" s="56">
        <f t="shared" si="52"/>
        <v>0</v>
      </c>
      <c r="AI152" s="48"/>
      <c r="AJ152" s="27">
        <f>AI152/$AI$238%</f>
        <v>0</v>
      </c>
      <c r="AK152" s="51">
        <f t="shared" si="59"/>
        <v>0</v>
      </c>
      <c r="AL152" s="48"/>
      <c r="AM152" s="27">
        <f>AL152/$AI$238%</f>
        <v>0</v>
      </c>
      <c r="AN152" s="51">
        <f t="shared" si="58"/>
        <v>0</v>
      </c>
      <c r="AO152" s="79">
        <f t="shared" si="68"/>
        <v>0.95220341936131825</v>
      </c>
      <c r="AP152" s="136" t="s">
        <v>48</v>
      </c>
      <c r="AQ152" s="137"/>
    </row>
    <row r="153" spans="1:43" ht="5.0999999999999996" customHeight="1" x14ac:dyDescent="0.25">
      <c r="A153" s="142"/>
      <c r="B153" s="142"/>
      <c r="C153" s="142"/>
      <c r="D153" s="142"/>
      <c r="E153" s="142"/>
      <c r="F153" s="142"/>
      <c r="G153" s="142"/>
      <c r="H153" s="142"/>
      <c r="I153" s="142"/>
      <c r="J153" s="142"/>
      <c r="K153" s="142"/>
      <c r="L153" s="142"/>
      <c r="M153" s="142"/>
      <c r="N153" s="142"/>
      <c r="O153" s="142"/>
      <c r="P153" s="142"/>
      <c r="Q153" s="142"/>
      <c r="R153" s="142"/>
      <c r="S153" s="142"/>
      <c r="T153" s="142"/>
      <c r="U153" s="142"/>
      <c r="V153" s="142"/>
      <c r="W153" s="142"/>
      <c r="X153" s="142"/>
      <c r="Y153" s="142"/>
      <c r="Z153" s="142"/>
      <c r="AA153" s="142"/>
      <c r="AB153" s="142"/>
      <c r="AC153" s="142"/>
      <c r="AD153" s="142"/>
      <c r="AE153" s="142"/>
      <c r="AF153" s="142"/>
      <c r="AG153" s="142"/>
      <c r="AH153" s="142"/>
      <c r="AI153" s="142"/>
      <c r="AJ153" s="142"/>
      <c r="AK153" s="142"/>
      <c r="AL153" s="142"/>
      <c r="AM153" s="142"/>
      <c r="AN153" s="142"/>
      <c r="AO153" s="142"/>
      <c r="AP153" s="142"/>
      <c r="AQ153" s="142"/>
    </row>
    <row r="154" spans="1:43" ht="11.25" customHeight="1" x14ac:dyDescent="0.25">
      <c r="A154" s="129">
        <v>54</v>
      </c>
      <c r="B154" s="130" t="s">
        <v>574</v>
      </c>
      <c r="C154" s="131">
        <v>193</v>
      </c>
      <c r="D154" s="33">
        <v>1.7419</v>
      </c>
      <c r="E154" s="33">
        <v>1.3100000000000001E-2</v>
      </c>
      <c r="F154" s="138"/>
      <c r="G154" s="33"/>
      <c r="H154" s="33"/>
      <c r="I154" s="33">
        <v>1170</v>
      </c>
      <c r="J154" s="33"/>
      <c r="K154" s="33"/>
      <c r="L154" s="33"/>
      <c r="M154" s="33"/>
      <c r="N154" s="54">
        <f t="shared" si="64"/>
        <v>1170</v>
      </c>
      <c r="O154" s="132">
        <f t="shared" si="15"/>
        <v>54</v>
      </c>
      <c r="P154" s="129">
        <v>1</v>
      </c>
      <c r="Q154" s="32">
        <f t="shared" si="50"/>
        <v>1.7419</v>
      </c>
      <c r="R154" s="32">
        <f t="shared" si="65"/>
        <v>1170</v>
      </c>
      <c r="S154" s="32">
        <f t="shared" si="51"/>
        <v>4.3666666666666671E-3</v>
      </c>
      <c r="T154" s="32">
        <f t="shared" si="66"/>
        <v>1170</v>
      </c>
      <c r="U154" s="32">
        <f t="shared" si="69"/>
        <v>0</v>
      </c>
      <c r="V154" s="32">
        <f t="shared" si="67"/>
        <v>0</v>
      </c>
      <c r="W154" s="32">
        <f>H154*10</f>
        <v>0</v>
      </c>
      <c r="X154" s="32"/>
      <c r="Y154" s="57">
        <f t="shared" si="48"/>
        <v>2043.1319999999998</v>
      </c>
      <c r="Z154" s="67">
        <f>Y154+Y155</f>
        <v>12573.132</v>
      </c>
      <c r="AA154" s="27">
        <f>Z154/$Z$238%</f>
        <v>1.4561822269947562</v>
      </c>
      <c r="AB154" s="56">
        <f t="shared" si="49"/>
        <v>1.4561822269947562</v>
      </c>
      <c r="AC154" s="67"/>
      <c r="AD154" s="27">
        <f>AC154/$AC$238%</f>
        <v>0</v>
      </c>
      <c r="AE154" s="51">
        <f t="shared" si="38"/>
        <v>0</v>
      </c>
      <c r="AF154" s="139"/>
      <c r="AG154" s="27">
        <f>AF154/$AF$238%</f>
        <v>0</v>
      </c>
      <c r="AH154" s="56">
        <f t="shared" si="52"/>
        <v>0</v>
      </c>
      <c r="AI154" s="48"/>
      <c r="AJ154" s="27">
        <f>AI154/$AI$238%</f>
        <v>0</v>
      </c>
      <c r="AK154" s="51">
        <f t="shared" si="59"/>
        <v>0</v>
      </c>
      <c r="AL154" s="48"/>
      <c r="AM154" s="27">
        <f>AL154/$AI$238%</f>
        <v>0</v>
      </c>
      <c r="AN154" s="51">
        <f t="shared" si="58"/>
        <v>0</v>
      </c>
      <c r="AO154" s="79">
        <f t="shared" si="68"/>
        <v>1.0232631865368556</v>
      </c>
      <c r="AP154" s="136"/>
      <c r="AQ154" s="137"/>
    </row>
    <row r="155" spans="1:43" ht="11.1" customHeight="1" x14ac:dyDescent="0.25">
      <c r="A155" s="129"/>
      <c r="B155" s="130"/>
      <c r="C155" s="131">
        <v>590</v>
      </c>
      <c r="D155" s="33"/>
      <c r="E155" s="33"/>
      <c r="F155" s="138">
        <v>2</v>
      </c>
      <c r="G155" s="33">
        <v>9</v>
      </c>
      <c r="H155" s="33"/>
      <c r="I155" s="33">
        <v>1170</v>
      </c>
      <c r="J155" s="33"/>
      <c r="K155" s="33"/>
      <c r="L155" s="33"/>
      <c r="M155" s="33"/>
      <c r="N155" s="54">
        <f t="shared" si="64"/>
        <v>1170</v>
      </c>
      <c r="O155" s="132">
        <v>54</v>
      </c>
      <c r="P155" s="129">
        <v>1</v>
      </c>
      <c r="Q155" s="32">
        <f t="shared" si="50"/>
        <v>0</v>
      </c>
      <c r="R155" s="32">
        <f t="shared" si="65"/>
        <v>0</v>
      </c>
      <c r="S155" s="32">
        <f t="shared" si="51"/>
        <v>0</v>
      </c>
      <c r="T155" s="32">
        <f t="shared" si="66"/>
        <v>0</v>
      </c>
      <c r="U155" s="32">
        <f t="shared" si="69"/>
        <v>9</v>
      </c>
      <c r="V155" s="32">
        <f t="shared" si="67"/>
        <v>1170</v>
      </c>
      <c r="W155" s="32">
        <f>H155*10*0.5</f>
        <v>0</v>
      </c>
      <c r="X155" s="32">
        <v>1170</v>
      </c>
      <c r="Y155" s="57">
        <f t="shared" si="48"/>
        <v>10530</v>
      </c>
      <c r="Z155" s="67"/>
      <c r="AA155" s="27">
        <f>Z155/$Z$238%</f>
        <v>0</v>
      </c>
      <c r="AB155" s="56">
        <f t="shared" si="49"/>
        <v>0</v>
      </c>
      <c r="AC155" s="67"/>
      <c r="AD155" s="27">
        <f>AC155/$AC$238%</f>
        <v>0</v>
      </c>
      <c r="AE155" s="51">
        <f t="shared" si="38"/>
        <v>0</v>
      </c>
      <c r="AF155" s="139"/>
      <c r="AG155" s="27">
        <f>AF155/$AF$238%</f>
        <v>0</v>
      </c>
      <c r="AH155" s="56">
        <f t="shared" si="52"/>
        <v>0</v>
      </c>
      <c r="AI155" s="48"/>
      <c r="AJ155" s="27">
        <f>AI155/$AI$238%</f>
        <v>0</v>
      </c>
      <c r="AK155" s="51">
        <f t="shared" si="59"/>
        <v>0</v>
      </c>
      <c r="AL155" s="48"/>
      <c r="AM155" s="27">
        <f>AL155/$AI$238%</f>
        <v>0</v>
      </c>
      <c r="AN155" s="51">
        <f t="shared" si="58"/>
        <v>0</v>
      </c>
      <c r="AO155" s="79">
        <f t="shared" si="68"/>
        <v>0</v>
      </c>
      <c r="AP155" s="136"/>
      <c r="AQ155" s="137"/>
    </row>
    <row r="156" spans="1:43" ht="5.0999999999999996" customHeight="1" x14ac:dyDescent="0.25">
      <c r="A156" s="142"/>
      <c r="B156" s="142"/>
      <c r="C156" s="142"/>
      <c r="D156" s="142"/>
      <c r="E156" s="142"/>
      <c r="F156" s="142"/>
      <c r="G156" s="142"/>
      <c r="H156" s="142"/>
      <c r="I156" s="142"/>
      <c r="J156" s="142"/>
      <c r="K156" s="142"/>
      <c r="L156" s="142"/>
      <c r="M156" s="142"/>
      <c r="N156" s="142"/>
      <c r="O156" s="142"/>
      <c r="P156" s="142"/>
      <c r="Q156" s="142"/>
      <c r="R156" s="142"/>
      <c r="S156" s="142"/>
      <c r="T156" s="142"/>
      <c r="U156" s="142"/>
      <c r="V156" s="142"/>
      <c r="W156" s="142"/>
      <c r="X156" s="142"/>
      <c r="Y156" s="142"/>
      <c r="Z156" s="142"/>
      <c r="AA156" s="142"/>
      <c r="AB156" s="142"/>
      <c r="AC156" s="142"/>
      <c r="AD156" s="142"/>
      <c r="AE156" s="142"/>
      <c r="AF156" s="142"/>
      <c r="AG156" s="142"/>
      <c r="AH156" s="142"/>
      <c r="AI156" s="142"/>
      <c r="AJ156" s="142"/>
      <c r="AK156" s="142"/>
      <c r="AL156" s="142"/>
      <c r="AM156" s="142"/>
      <c r="AN156" s="142"/>
      <c r="AO156" s="142"/>
      <c r="AP156" s="142"/>
      <c r="AQ156" s="142"/>
    </row>
    <row r="157" spans="1:43" ht="11.1" customHeight="1" x14ac:dyDescent="0.25">
      <c r="A157" s="129">
        <v>55</v>
      </c>
      <c r="B157" s="130" t="s">
        <v>57</v>
      </c>
      <c r="C157" s="131">
        <v>223</v>
      </c>
      <c r="D157" s="33">
        <v>0.11360000000000001</v>
      </c>
      <c r="E157" s="33"/>
      <c r="F157" s="138"/>
      <c r="G157" s="33"/>
      <c r="H157" s="33"/>
      <c r="I157" s="33">
        <v>1170</v>
      </c>
      <c r="J157" s="33"/>
      <c r="K157" s="33"/>
      <c r="L157" s="33"/>
      <c r="M157" s="33"/>
      <c r="N157" s="54">
        <f t="shared" si="64"/>
        <v>1170</v>
      </c>
      <c r="O157" s="132">
        <f t="shared" si="15"/>
        <v>55</v>
      </c>
      <c r="P157" s="129">
        <v>1</v>
      </c>
      <c r="Q157" s="32">
        <f t="shared" si="50"/>
        <v>0.11360000000000001</v>
      </c>
      <c r="R157" s="32">
        <f t="shared" si="65"/>
        <v>1170</v>
      </c>
      <c r="S157" s="32">
        <f t="shared" si="51"/>
        <v>0</v>
      </c>
      <c r="T157" s="32">
        <f t="shared" si="66"/>
        <v>0</v>
      </c>
      <c r="U157" s="32">
        <f t="shared" si="69"/>
        <v>0</v>
      </c>
      <c r="V157" s="32">
        <f t="shared" si="67"/>
        <v>0</v>
      </c>
      <c r="W157" s="32">
        <f>H157*10</f>
        <v>0</v>
      </c>
      <c r="X157" s="32"/>
      <c r="Y157" s="57">
        <f t="shared" si="48"/>
        <v>132.91200000000001</v>
      </c>
      <c r="Z157" s="67">
        <f t="shared" si="12"/>
        <v>132.91200000000001</v>
      </c>
      <c r="AA157" s="27">
        <f>Z157/$Z$238%</f>
        <v>1.5393466970228822E-2</v>
      </c>
      <c r="AB157" s="56">
        <f t="shared" si="49"/>
        <v>1.5393466970228822E-2</v>
      </c>
      <c r="AC157" s="67"/>
      <c r="AD157" s="27">
        <f>AC157/$AC$238%</f>
        <v>0</v>
      </c>
      <c r="AE157" s="51">
        <f t="shared" si="38"/>
        <v>0</v>
      </c>
      <c r="AF157" s="139"/>
      <c r="AG157" s="27">
        <f>AF157/$AF$238%</f>
        <v>0</v>
      </c>
      <c r="AH157" s="56">
        <f t="shared" si="52"/>
        <v>0</v>
      </c>
      <c r="AI157" s="48"/>
      <c r="AJ157" s="27">
        <f>AI157/$AI$238%</f>
        <v>0</v>
      </c>
      <c r="AK157" s="51">
        <f t="shared" si="59"/>
        <v>0</v>
      </c>
      <c r="AL157" s="48"/>
      <c r="AM157" s="27">
        <f>AL157/$AI$238%</f>
        <v>0</v>
      </c>
      <c r="AN157" s="51">
        <f t="shared" si="58"/>
        <v>0</v>
      </c>
      <c r="AO157" s="79">
        <f t="shared" si="68"/>
        <v>1.0817030843944577E-2</v>
      </c>
      <c r="AP157" s="136"/>
      <c r="AQ157" s="137"/>
    </row>
    <row r="158" spans="1:43" ht="5.0999999999999996" customHeight="1" x14ac:dyDescent="0.25">
      <c r="A158" s="142"/>
      <c r="B158" s="142"/>
      <c r="C158" s="142"/>
      <c r="D158" s="142"/>
      <c r="E158" s="142"/>
      <c r="F158" s="142"/>
      <c r="G158" s="142"/>
      <c r="H158" s="142"/>
      <c r="I158" s="142"/>
      <c r="J158" s="142"/>
      <c r="K158" s="142"/>
      <c r="L158" s="142"/>
      <c r="M158" s="142"/>
      <c r="N158" s="142"/>
      <c r="O158" s="142"/>
      <c r="P158" s="142"/>
      <c r="Q158" s="142"/>
      <c r="R158" s="142"/>
      <c r="S158" s="142"/>
      <c r="T158" s="142"/>
      <c r="U158" s="142"/>
      <c r="V158" s="142"/>
      <c r="W158" s="142"/>
      <c r="X158" s="142"/>
      <c r="Y158" s="142"/>
      <c r="Z158" s="142"/>
      <c r="AA158" s="142"/>
      <c r="AB158" s="142"/>
      <c r="AC158" s="142"/>
      <c r="AD158" s="142"/>
      <c r="AE158" s="142"/>
      <c r="AF158" s="142"/>
      <c r="AG158" s="142"/>
      <c r="AH158" s="142"/>
      <c r="AI158" s="142"/>
      <c r="AJ158" s="142"/>
      <c r="AK158" s="142"/>
      <c r="AL158" s="142"/>
      <c r="AM158" s="142"/>
      <c r="AN158" s="142"/>
      <c r="AO158" s="142"/>
      <c r="AP158" s="142"/>
      <c r="AQ158" s="142"/>
    </row>
    <row r="159" spans="1:43" ht="11.1" customHeight="1" x14ac:dyDescent="0.25">
      <c r="A159" s="129">
        <v>56</v>
      </c>
      <c r="B159" s="130" t="s">
        <v>58</v>
      </c>
      <c r="C159" s="131">
        <v>249</v>
      </c>
      <c r="D159" s="33">
        <v>6.0023</v>
      </c>
      <c r="E159" s="33">
        <v>2.7825000000000002</v>
      </c>
      <c r="F159" s="138">
        <v>1</v>
      </c>
      <c r="G159" s="33">
        <v>5</v>
      </c>
      <c r="H159" s="33"/>
      <c r="I159" s="33">
        <v>1170</v>
      </c>
      <c r="J159" s="33"/>
      <c r="K159" s="33"/>
      <c r="L159" s="33"/>
      <c r="M159" s="33"/>
      <c r="N159" s="54">
        <f t="shared" si="64"/>
        <v>1170</v>
      </c>
      <c r="O159" s="132">
        <f t="shared" si="15"/>
        <v>56</v>
      </c>
      <c r="P159" s="129">
        <v>1</v>
      </c>
      <c r="Q159" s="32">
        <f t="shared" si="50"/>
        <v>6.0023</v>
      </c>
      <c r="R159" s="32">
        <f t="shared" si="65"/>
        <v>1170</v>
      </c>
      <c r="S159" s="32">
        <f t="shared" si="51"/>
        <v>0.9275000000000001</v>
      </c>
      <c r="T159" s="32">
        <f t="shared" si="66"/>
        <v>1170</v>
      </c>
      <c r="U159" s="32">
        <f t="shared" si="69"/>
        <v>5</v>
      </c>
      <c r="V159" s="32">
        <f t="shared" si="67"/>
        <v>1170</v>
      </c>
      <c r="W159" s="32">
        <f>H159*10</f>
        <v>0</v>
      </c>
      <c r="X159" s="32"/>
      <c r="Y159" s="57">
        <f t="shared" si="48"/>
        <v>13957.866</v>
      </c>
      <c r="Z159" s="67">
        <f t="shared" si="12"/>
        <v>13957.866</v>
      </c>
      <c r="AA159" s="27">
        <f>Z159/$Z$238%</f>
        <v>1.6165579424422165</v>
      </c>
      <c r="AB159" s="56">
        <f t="shared" si="49"/>
        <v>1.6165579424422165</v>
      </c>
      <c r="AC159" s="67"/>
      <c r="AD159" s="27">
        <f>AC159/$AC$238%</f>
        <v>0</v>
      </c>
      <c r="AE159" s="51">
        <f t="shared" si="38"/>
        <v>0</v>
      </c>
      <c r="AF159" s="139"/>
      <c r="AG159" s="27">
        <f>AF159/$AF$238%</f>
        <v>0</v>
      </c>
      <c r="AH159" s="56">
        <f t="shared" si="52"/>
        <v>0</v>
      </c>
      <c r="AI159" s="48"/>
      <c r="AJ159" s="27">
        <f>AI159/$AI$238%</f>
        <v>0</v>
      </c>
      <c r="AK159" s="51">
        <f t="shared" si="59"/>
        <v>0</v>
      </c>
      <c r="AL159" s="48"/>
      <c r="AM159" s="27">
        <f>AL159/$AI$238%</f>
        <v>0</v>
      </c>
      <c r="AN159" s="51">
        <f t="shared" si="58"/>
        <v>0</v>
      </c>
      <c r="AO159" s="79">
        <f t="shared" si="68"/>
        <v>1.1359596352296655</v>
      </c>
      <c r="AP159" s="136" t="s">
        <v>23</v>
      </c>
      <c r="AQ159" s="137"/>
    </row>
    <row r="160" spans="1:43" ht="5.0999999999999996" customHeight="1" x14ac:dyDescent="0.25">
      <c r="A160" s="142"/>
      <c r="B160" s="142"/>
      <c r="C160" s="142"/>
      <c r="D160" s="142"/>
      <c r="E160" s="142"/>
      <c r="F160" s="142"/>
      <c r="G160" s="142"/>
      <c r="H160" s="142"/>
      <c r="I160" s="142"/>
      <c r="J160" s="142"/>
      <c r="K160" s="142"/>
      <c r="L160" s="142"/>
      <c r="M160" s="142"/>
      <c r="N160" s="142"/>
      <c r="O160" s="142"/>
      <c r="P160" s="142"/>
      <c r="Q160" s="142"/>
      <c r="R160" s="142"/>
      <c r="S160" s="142"/>
      <c r="T160" s="142"/>
      <c r="U160" s="142"/>
      <c r="V160" s="142"/>
      <c r="W160" s="142"/>
      <c r="X160" s="142"/>
      <c r="Y160" s="142"/>
      <c r="Z160" s="142"/>
      <c r="AA160" s="142"/>
      <c r="AB160" s="142"/>
      <c r="AC160" s="142"/>
      <c r="AD160" s="142"/>
      <c r="AE160" s="142"/>
      <c r="AF160" s="142"/>
      <c r="AG160" s="142"/>
      <c r="AH160" s="142"/>
      <c r="AI160" s="142"/>
      <c r="AJ160" s="142"/>
      <c r="AK160" s="142"/>
      <c r="AL160" s="142"/>
      <c r="AM160" s="142"/>
      <c r="AN160" s="142"/>
      <c r="AO160" s="142"/>
      <c r="AP160" s="142"/>
      <c r="AQ160" s="142"/>
    </row>
    <row r="161" spans="1:43" ht="11.25" customHeight="1" x14ac:dyDescent="0.25">
      <c r="A161" s="129">
        <v>57</v>
      </c>
      <c r="B161" s="130" t="s">
        <v>249</v>
      </c>
      <c r="C161" s="131">
        <v>252</v>
      </c>
      <c r="D161" s="33"/>
      <c r="E161" s="33">
        <v>0.41260000000000002</v>
      </c>
      <c r="F161" s="138"/>
      <c r="G161" s="33"/>
      <c r="H161" s="33"/>
      <c r="I161" s="33">
        <v>1170</v>
      </c>
      <c r="J161" s="33"/>
      <c r="K161" s="33"/>
      <c r="L161" s="33"/>
      <c r="M161" s="33"/>
      <c r="N161" s="54">
        <f t="shared" si="64"/>
        <v>1170</v>
      </c>
      <c r="O161" s="132">
        <f t="shared" ref="O161:O174" si="70">A161</f>
        <v>57</v>
      </c>
      <c r="P161" s="129">
        <v>1</v>
      </c>
      <c r="Q161" s="32">
        <f t="shared" ref="Q161:Q170" si="71">D161</f>
        <v>0</v>
      </c>
      <c r="R161" s="32">
        <f t="shared" ref="R161:R170" si="72">IF((D161)&gt;0,N161,)</f>
        <v>0</v>
      </c>
      <c r="S161" s="32">
        <f>E161*0.5</f>
        <v>0.20630000000000001</v>
      </c>
      <c r="T161" s="32">
        <f t="shared" ref="T161:T167" si="73">IF((E161)&gt;0,N161,)</f>
        <v>1170</v>
      </c>
      <c r="U161" s="32">
        <f t="shared" si="69"/>
        <v>0</v>
      </c>
      <c r="V161" s="32">
        <f>IF((F161)&gt;0,N161,)</f>
        <v>0</v>
      </c>
      <c r="W161" s="32">
        <f>H161*10*0.5</f>
        <v>0</v>
      </c>
      <c r="X161" s="32"/>
      <c r="Y161" s="57">
        <f t="shared" ref="Y161:Y174" si="74">Q161*R161+S161*T161+U161*V161+W161*X161</f>
        <v>241.37100000000001</v>
      </c>
      <c r="Z161" s="67">
        <f>Y161+Y162</f>
        <v>463.02750000000003</v>
      </c>
      <c r="AA161" s="27">
        <f>Z161/$Z$238%</f>
        <v>5.3626448534049791E-2</v>
      </c>
      <c r="AB161" s="56">
        <f t="shared" si="49"/>
        <v>5.3626448534049791E-2</v>
      </c>
      <c r="AC161" s="67"/>
      <c r="AD161" s="27">
        <f>AC161/$AC$238%</f>
        <v>0</v>
      </c>
      <c r="AE161" s="51">
        <f t="shared" si="38"/>
        <v>0</v>
      </c>
      <c r="AF161" s="139"/>
      <c r="AG161" s="27">
        <f>AF161/$AF$238%</f>
        <v>0</v>
      </c>
      <c r="AH161" s="56">
        <f t="shared" si="52"/>
        <v>0</v>
      </c>
      <c r="AI161" s="48"/>
      <c r="AJ161" s="27">
        <f t="shared" ref="AJ161:AJ168" si="75">AI161/$AI$238%</f>
        <v>0</v>
      </c>
      <c r="AK161" s="51">
        <f t="shared" si="59"/>
        <v>0</v>
      </c>
      <c r="AL161" s="48"/>
      <c r="AM161" s="27">
        <f t="shared" ref="AM161:AM168" si="76">AL161/$AI$238%</f>
        <v>0</v>
      </c>
      <c r="AN161" s="51">
        <f t="shared" si="58"/>
        <v>0</v>
      </c>
      <c r="AO161" s="79">
        <f t="shared" si="68"/>
        <v>3.7683450321224173E-2</v>
      </c>
      <c r="AP161" s="136"/>
      <c r="AQ161" s="137"/>
    </row>
    <row r="162" spans="1:43" ht="11.1" customHeight="1" x14ac:dyDescent="0.25">
      <c r="A162" s="129"/>
      <c r="B162" s="130"/>
      <c r="C162" s="131">
        <v>261</v>
      </c>
      <c r="D162" s="33"/>
      <c r="E162" s="33">
        <v>0.37890000000000001</v>
      </c>
      <c r="F162" s="138"/>
      <c r="G162" s="33"/>
      <c r="H162" s="33"/>
      <c r="I162" s="33">
        <v>1170</v>
      </c>
      <c r="J162" s="33"/>
      <c r="K162" s="33"/>
      <c r="L162" s="33"/>
      <c r="M162" s="33"/>
      <c r="N162" s="54">
        <f t="shared" si="64"/>
        <v>1170</v>
      </c>
      <c r="O162" s="132">
        <v>57</v>
      </c>
      <c r="P162" s="129">
        <v>1</v>
      </c>
      <c r="Q162" s="32">
        <f t="shared" si="71"/>
        <v>0</v>
      </c>
      <c r="R162" s="32">
        <f t="shared" si="72"/>
        <v>0</v>
      </c>
      <c r="S162" s="32">
        <f>E162*0.5</f>
        <v>0.18945000000000001</v>
      </c>
      <c r="T162" s="32">
        <f t="shared" si="73"/>
        <v>1170</v>
      </c>
      <c r="U162" s="32">
        <f t="shared" si="69"/>
        <v>0</v>
      </c>
      <c r="V162" s="32">
        <f>IF((F162)&gt;0,N162,)</f>
        <v>0</v>
      </c>
      <c r="W162" s="32">
        <f t="shared" ref="W162:W174" si="77">H162*10</f>
        <v>0</v>
      </c>
      <c r="X162" s="32"/>
      <c r="Y162" s="57">
        <f t="shared" si="74"/>
        <v>221.65650000000002</v>
      </c>
      <c r="Z162" s="67"/>
      <c r="AA162" s="27">
        <f>Z162/$Z$238%</f>
        <v>0</v>
      </c>
      <c r="AB162" s="56">
        <f t="shared" si="49"/>
        <v>0</v>
      </c>
      <c r="AC162" s="67"/>
      <c r="AD162" s="27">
        <f>AC162/$AC$238%</f>
        <v>0</v>
      </c>
      <c r="AE162" s="51">
        <f t="shared" si="38"/>
        <v>0</v>
      </c>
      <c r="AF162" s="47"/>
      <c r="AG162" s="27">
        <f>AF162/$AF$238%</f>
        <v>0</v>
      </c>
      <c r="AH162" s="56">
        <f t="shared" si="52"/>
        <v>0</v>
      </c>
      <c r="AI162" s="48"/>
      <c r="AJ162" s="27">
        <f t="shared" si="75"/>
        <v>0</v>
      </c>
      <c r="AK162" s="51">
        <f t="shared" si="59"/>
        <v>0</v>
      </c>
      <c r="AL162" s="48"/>
      <c r="AM162" s="27">
        <f t="shared" si="76"/>
        <v>0</v>
      </c>
      <c r="AN162" s="51">
        <f t="shared" si="58"/>
        <v>0</v>
      </c>
      <c r="AO162" s="79">
        <f t="shared" si="68"/>
        <v>0</v>
      </c>
      <c r="AP162" s="136"/>
      <c r="AQ162" s="137"/>
    </row>
    <row r="163" spans="1:43" ht="5.0999999999999996" customHeight="1" x14ac:dyDescent="0.25">
      <c r="A163" s="142"/>
      <c r="B163" s="142"/>
      <c r="C163" s="142"/>
      <c r="D163" s="142"/>
      <c r="E163" s="142"/>
      <c r="F163" s="142"/>
      <c r="G163" s="142"/>
      <c r="H163" s="142"/>
      <c r="I163" s="142"/>
      <c r="J163" s="142"/>
      <c r="K163" s="142"/>
      <c r="L163" s="142"/>
      <c r="M163" s="142"/>
      <c r="N163" s="142"/>
      <c r="O163" s="142"/>
      <c r="P163" s="142"/>
      <c r="Q163" s="142"/>
      <c r="R163" s="142"/>
      <c r="S163" s="142"/>
      <c r="T163" s="142"/>
      <c r="U163" s="142"/>
      <c r="V163" s="142"/>
      <c r="W163" s="142"/>
      <c r="X163" s="142"/>
      <c r="Y163" s="142"/>
      <c r="Z163" s="142"/>
      <c r="AA163" s="142"/>
      <c r="AB163" s="142"/>
      <c r="AC163" s="142"/>
      <c r="AD163" s="142"/>
      <c r="AE163" s="142"/>
      <c r="AF163" s="142"/>
      <c r="AG163" s="142"/>
      <c r="AH163" s="142"/>
      <c r="AI163" s="142"/>
      <c r="AJ163" s="142"/>
      <c r="AK163" s="142"/>
      <c r="AL163" s="142"/>
      <c r="AM163" s="142"/>
      <c r="AN163" s="142"/>
      <c r="AO163" s="142"/>
      <c r="AP163" s="142"/>
      <c r="AQ163" s="142"/>
    </row>
    <row r="164" spans="1:43" ht="11.25" customHeight="1" x14ac:dyDescent="0.25">
      <c r="A164" s="129">
        <v>58</v>
      </c>
      <c r="B164" s="130" t="s">
        <v>59</v>
      </c>
      <c r="C164" s="131">
        <v>266</v>
      </c>
      <c r="D164" s="33">
        <v>2.8361999999999998</v>
      </c>
      <c r="E164" s="33">
        <v>0.12609999999999999</v>
      </c>
      <c r="F164" s="138">
        <v>1</v>
      </c>
      <c r="G164" s="33">
        <v>5</v>
      </c>
      <c r="H164" s="33"/>
      <c r="I164" s="33">
        <v>1170</v>
      </c>
      <c r="J164" s="33"/>
      <c r="K164" s="33"/>
      <c r="L164" s="33"/>
      <c r="M164" s="33"/>
      <c r="N164" s="54">
        <f t="shared" si="64"/>
        <v>1170</v>
      </c>
      <c r="O164" s="132">
        <f t="shared" si="70"/>
        <v>58</v>
      </c>
      <c r="P164" s="129">
        <v>1</v>
      </c>
      <c r="Q164" s="32">
        <f t="shared" si="71"/>
        <v>2.8361999999999998</v>
      </c>
      <c r="R164" s="32">
        <f t="shared" si="72"/>
        <v>1170</v>
      </c>
      <c r="S164" s="32">
        <f t="shared" ref="S164:S167" si="78">E164*0.5*2/3</f>
        <v>4.2033333333333332E-2</v>
      </c>
      <c r="T164" s="32">
        <f t="shared" si="73"/>
        <v>1170</v>
      </c>
      <c r="U164" s="32">
        <f t="shared" si="69"/>
        <v>5</v>
      </c>
      <c r="V164" s="32">
        <f>IF((F164)&gt;0,N164,)</f>
        <v>1170</v>
      </c>
      <c r="W164" s="32">
        <f t="shared" si="77"/>
        <v>0</v>
      </c>
      <c r="X164" s="32"/>
      <c r="Y164" s="57">
        <f t="shared" si="74"/>
        <v>9217.5329999999994</v>
      </c>
      <c r="Z164" s="67">
        <f>Y164+Y165</f>
        <v>9250.2929999999997</v>
      </c>
      <c r="AA164" s="27">
        <f>Z164/$Z$238%</f>
        <v>1.0713410358766617</v>
      </c>
      <c r="AB164" s="56">
        <f t="shared" si="49"/>
        <v>1.0713410358766617</v>
      </c>
      <c r="AC164" s="67"/>
      <c r="AD164" s="27">
        <f>AC164/$AC$238%</f>
        <v>0</v>
      </c>
      <c r="AE164" s="51">
        <f t="shared" si="38"/>
        <v>0</v>
      </c>
      <c r="AF164" s="139"/>
      <c r="AG164" s="27">
        <f>AF164/$AF$238%</f>
        <v>0</v>
      </c>
      <c r="AH164" s="56">
        <f t="shared" si="52"/>
        <v>0</v>
      </c>
      <c r="AI164" s="48"/>
      <c r="AJ164" s="27">
        <f t="shared" si="75"/>
        <v>0</v>
      </c>
      <c r="AK164" s="51">
        <f t="shared" si="59"/>
        <v>0</v>
      </c>
      <c r="AL164" s="48"/>
      <c r="AM164" s="27">
        <f t="shared" si="76"/>
        <v>0</v>
      </c>
      <c r="AN164" s="51">
        <f t="shared" si="58"/>
        <v>0</v>
      </c>
      <c r="AO164" s="79">
        <f t="shared" si="68"/>
        <v>0.7528342414268433</v>
      </c>
      <c r="AP164" s="136" t="s">
        <v>23</v>
      </c>
      <c r="AQ164" s="137"/>
    </row>
    <row r="165" spans="1:43" ht="11.25" customHeight="1" x14ac:dyDescent="0.25">
      <c r="A165" s="129"/>
      <c r="B165" s="130" t="s">
        <v>60</v>
      </c>
      <c r="C165" s="131">
        <v>265</v>
      </c>
      <c r="D165" s="33"/>
      <c r="E165" s="33">
        <v>8.4000000000000005E-2</v>
      </c>
      <c r="F165" s="138"/>
      <c r="G165" s="33"/>
      <c r="H165" s="33"/>
      <c r="I165" s="33">
        <v>1170</v>
      </c>
      <c r="J165" s="33"/>
      <c r="K165" s="33"/>
      <c r="L165" s="33"/>
      <c r="M165" s="33"/>
      <c r="N165" s="54">
        <f t="shared" si="64"/>
        <v>1170</v>
      </c>
      <c r="O165" s="132">
        <v>58</v>
      </c>
      <c r="P165" s="129">
        <v>1</v>
      </c>
      <c r="Q165" s="32">
        <f t="shared" si="71"/>
        <v>0</v>
      </c>
      <c r="R165" s="32">
        <f t="shared" si="72"/>
        <v>0</v>
      </c>
      <c r="S165" s="32">
        <f t="shared" si="78"/>
        <v>2.8000000000000001E-2</v>
      </c>
      <c r="T165" s="32">
        <f t="shared" si="73"/>
        <v>1170</v>
      </c>
      <c r="U165" s="32">
        <f t="shared" si="69"/>
        <v>0</v>
      </c>
      <c r="V165" s="32"/>
      <c r="W165" s="32"/>
      <c r="X165" s="32"/>
      <c r="Y165" s="57">
        <f t="shared" si="74"/>
        <v>32.76</v>
      </c>
      <c r="Z165" s="67"/>
      <c r="AA165" s="27"/>
      <c r="AB165" s="56"/>
      <c r="AC165" s="67"/>
      <c r="AD165" s="27"/>
      <c r="AE165" s="51"/>
      <c r="AF165" s="139"/>
      <c r="AG165" s="27"/>
      <c r="AH165" s="56"/>
      <c r="AI165" s="48"/>
      <c r="AJ165" s="27">
        <f t="shared" si="75"/>
        <v>0</v>
      </c>
      <c r="AK165" s="51">
        <f t="shared" si="59"/>
        <v>0</v>
      </c>
      <c r="AL165" s="48"/>
      <c r="AM165" s="27">
        <f t="shared" si="76"/>
        <v>0</v>
      </c>
      <c r="AN165" s="51">
        <f t="shared" si="58"/>
        <v>0</v>
      </c>
      <c r="AO165" s="79">
        <f t="shared" si="68"/>
        <v>0</v>
      </c>
      <c r="AP165" s="136" t="s">
        <v>23</v>
      </c>
      <c r="AQ165" s="137"/>
    </row>
    <row r="166" spans="1:43" ht="5.0999999999999996" customHeight="1" x14ac:dyDescent="0.25">
      <c r="A166" s="142"/>
      <c r="B166" s="142"/>
      <c r="C166" s="142"/>
      <c r="D166" s="142"/>
      <c r="E166" s="142"/>
      <c r="F166" s="142"/>
      <c r="G166" s="142"/>
      <c r="H166" s="142"/>
      <c r="I166" s="142"/>
      <c r="J166" s="142"/>
      <c r="K166" s="142"/>
      <c r="L166" s="142"/>
      <c r="M166" s="142"/>
      <c r="N166" s="142"/>
      <c r="O166" s="142"/>
      <c r="P166" s="142"/>
      <c r="Q166" s="142"/>
      <c r="R166" s="142"/>
      <c r="S166" s="142"/>
      <c r="T166" s="142"/>
      <c r="U166" s="142"/>
      <c r="V166" s="142"/>
      <c r="W166" s="142"/>
      <c r="X166" s="142"/>
      <c r="Y166" s="142"/>
      <c r="Z166" s="142"/>
      <c r="AA166" s="142"/>
      <c r="AB166" s="142"/>
      <c r="AC166" s="142"/>
      <c r="AD166" s="142"/>
      <c r="AE166" s="142"/>
      <c r="AF166" s="142"/>
      <c r="AG166" s="142"/>
      <c r="AH166" s="142"/>
      <c r="AI166" s="142"/>
      <c r="AJ166" s="142"/>
      <c r="AK166" s="142"/>
      <c r="AL166" s="142"/>
      <c r="AM166" s="142"/>
      <c r="AN166" s="142"/>
      <c r="AO166" s="142"/>
      <c r="AP166" s="142"/>
      <c r="AQ166" s="142"/>
    </row>
    <row r="167" spans="1:43" ht="11.1" customHeight="1" x14ac:dyDescent="0.25">
      <c r="A167" s="129">
        <v>59</v>
      </c>
      <c r="B167" s="130" t="s">
        <v>221</v>
      </c>
      <c r="C167" s="131">
        <v>267</v>
      </c>
      <c r="D167" s="33"/>
      <c r="E167" s="33"/>
      <c r="F167" s="138">
        <v>1</v>
      </c>
      <c r="G167" s="33">
        <v>5</v>
      </c>
      <c r="H167" s="33"/>
      <c r="I167" s="33">
        <v>1170</v>
      </c>
      <c r="J167" s="33"/>
      <c r="K167" s="33"/>
      <c r="L167" s="33"/>
      <c r="M167" s="33"/>
      <c r="N167" s="54">
        <f t="shared" si="64"/>
        <v>1170</v>
      </c>
      <c r="O167" s="132">
        <f t="shared" si="70"/>
        <v>59</v>
      </c>
      <c r="P167" s="129">
        <v>1</v>
      </c>
      <c r="Q167" s="32">
        <f t="shared" si="71"/>
        <v>0</v>
      </c>
      <c r="R167" s="32">
        <f t="shared" si="72"/>
        <v>0</v>
      </c>
      <c r="S167" s="32">
        <f t="shared" si="78"/>
        <v>0</v>
      </c>
      <c r="T167" s="32">
        <f t="shared" si="73"/>
        <v>0</v>
      </c>
      <c r="U167" s="32">
        <f t="shared" si="69"/>
        <v>5</v>
      </c>
      <c r="V167" s="32">
        <f>IF((F167)&gt;0,N167,)</f>
        <v>1170</v>
      </c>
      <c r="W167" s="32">
        <f t="shared" si="77"/>
        <v>0</v>
      </c>
      <c r="X167" s="32"/>
      <c r="Y167" s="57">
        <f t="shared" si="74"/>
        <v>5850</v>
      </c>
      <c r="Z167" s="67">
        <f>Y167+Y168</f>
        <v>6246.5129999999999</v>
      </c>
      <c r="AA167" s="27">
        <f>Z167/$Z$238%</f>
        <v>0.72345229583938953</v>
      </c>
      <c r="AB167" s="56">
        <f t="shared" si="49"/>
        <v>0.72345229583938953</v>
      </c>
      <c r="AC167" s="67"/>
      <c r="AD167" s="27">
        <f>AC167/$AC$238%</f>
        <v>0</v>
      </c>
      <c r="AE167" s="51">
        <f t="shared" si="38"/>
        <v>0</v>
      </c>
      <c r="AF167" s="139"/>
      <c r="AG167" s="27">
        <f>AF167/$AF$238%</f>
        <v>0</v>
      </c>
      <c r="AH167" s="56">
        <f t="shared" si="52"/>
        <v>0</v>
      </c>
      <c r="AI167" s="48"/>
      <c r="AJ167" s="27">
        <f t="shared" si="75"/>
        <v>0</v>
      </c>
      <c r="AK167" s="51">
        <f t="shared" si="59"/>
        <v>0</v>
      </c>
      <c r="AL167" s="48"/>
      <c r="AM167" s="27">
        <f t="shared" si="76"/>
        <v>0</v>
      </c>
      <c r="AN167" s="51">
        <f t="shared" si="58"/>
        <v>0</v>
      </c>
      <c r="AO167" s="79">
        <f t="shared" si="68"/>
        <v>0.50837188356281426</v>
      </c>
      <c r="AP167" s="136"/>
      <c r="AQ167" s="137"/>
    </row>
    <row r="168" spans="1:43" ht="11.1" customHeight="1" x14ac:dyDescent="0.25">
      <c r="A168" s="129" t="s">
        <v>222</v>
      </c>
      <c r="B168" s="130" t="s">
        <v>222</v>
      </c>
      <c r="C168" s="131">
        <v>272</v>
      </c>
      <c r="D168" s="33"/>
      <c r="E168" s="33">
        <v>0.67779999999999996</v>
      </c>
      <c r="F168" s="138"/>
      <c r="G168" s="33"/>
      <c r="H168" s="33"/>
      <c r="I168" s="33">
        <v>1170</v>
      </c>
      <c r="J168" s="33"/>
      <c r="K168" s="33"/>
      <c r="L168" s="33"/>
      <c r="M168" s="33"/>
      <c r="N168" s="54">
        <f t="shared" si="64"/>
        <v>1170</v>
      </c>
      <c r="O168" s="132">
        <v>59</v>
      </c>
      <c r="P168" s="129">
        <v>1</v>
      </c>
      <c r="Q168" s="32">
        <f>D168</f>
        <v>0</v>
      </c>
      <c r="R168" s="32">
        <f>IF((D168)&gt;0,N168,)</f>
        <v>0</v>
      </c>
      <c r="S168" s="32">
        <f>E168*0.5</f>
        <v>0.33889999999999998</v>
      </c>
      <c r="T168" s="32">
        <f>IF((E168)&gt;0,N168,)</f>
        <v>1170</v>
      </c>
      <c r="U168" s="32">
        <f>G168</f>
        <v>0</v>
      </c>
      <c r="V168" s="32">
        <f>IF((F168)&gt;0,N168,)</f>
        <v>0</v>
      </c>
      <c r="W168" s="32">
        <f>H168*10</f>
        <v>0</v>
      </c>
      <c r="X168" s="32"/>
      <c r="Y168" s="57">
        <f>Q168*R168+S168*T168+U168*V168+W168*X168</f>
        <v>396.51299999999998</v>
      </c>
      <c r="Z168" s="67"/>
      <c r="AA168" s="27">
        <f>Z168/$Z$238%</f>
        <v>0</v>
      </c>
      <c r="AB168" s="56">
        <f>AA168</f>
        <v>0</v>
      </c>
      <c r="AC168" s="67"/>
      <c r="AD168" s="27">
        <f>AC168/$AC$238%</f>
        <v>0</v>
      </c>
      <c r="AE168" s="51">
        <f>AD168</f>
        <v>0</v>
      </c>
      <c r="AF168" s="139"/>
      <c r="AG168" s="27">
        <f>AF168/$AF$238%</f>
        <v>0</v>
      </c>
      <c r="AH168" s="56">
        <f>AG168</f>
        <v>0</v>
      </c>
      <c r="AI168" s="48"/>
      <c r="AJ168" s="27">
        <f t="shared" si="75"/>
        <v>0</v>
      </c>
      <c r="AK168" s="51">
        <f>AJ168</f>
        <v>0</v>
      </c>
      <c r="AL168" s="48"/>
      <c r="AM168" s="27">
        <f t="shared" si="76"/>
        <v>0</v>
      </c>
      <c r="AN168" s="51">
        <f>AM168</f>
        <v>0</v>
      </c>
      <c r="AO168" s="79">
        <f t="shared" si="68"/>
        <v>0</v>
      </c>
      <c r="AP168" s="136"/>
      <c r="AQ168" s="137"/>
    </row>
    <row r="169" spans="1:43" ht="5.0999999999999996" customHeight="1" x14ac:dyDescent="0.25">
      <c r="A169" s="142"/>
      <c r="B169" s="142"/>
      <c r="C169" s="142"/>
      <c r="D169" s="142"/>
      <c r="E169" s="142"/>
      <c r="F169" s="142"/>
      <c r="G169" s="142"/>
      <c r="H169" s="142"/>
      <c r="I169" s="142"/>
      <c r="J169" s="142"/>
      <c r="K169" s="142"/>
      <c r="L169" s="142"/>
      <c r="M169" s="142"/>
      <c r="N169" s="142"/>
      <c r="O169" s="142"/>
      <c r="P169" s="142"/>
      <c r="Q169" s="142"/>
      <c r="R169" s="142"/>
      <c r="S169" s="142"/>
      <c r="T169" s="142"/>
      <c r="U169" s="142"/>
      <c r="V169" s="142"/>
      <c r="W169" s="142"/>
      <c r="X169" s="142"/>
      <c r="Y169" s="142"/>
      <c r="Z169" s="142"/>
      <c r="AA169" s="142"/>
      <c r="AB169" s="142"/>
      <c r="AC169" s="142"/>
      <c r="AD169" s="142"/>
      <c r="AE169" s="142"/>
      <c r="AF169" s="142"/>
      <c r="AG169" s="142"/>
      <c r="AH169" s="142"/>
      <c r="AI169" s="142"/>
      <c r="AJ169" s="142"/>
      <c r="AK169" s="142"/>
      <c r="AL169" s="142"/>
      <c r="AM169" s="142"/>
      <c r="AN169" s="142"/>
      <c r="AO169" s="142"/>
      <c r="AP169" s="142"/>
      <c r="AQ169" s="142"/>
    </row>
    <row r="170" spans="1:43" ht="11.25" customHeight="1" x14ac:dyDescent="0.25">
      <c r="A170" s="129">
        <v>60</v>
      </c>
      <c r="B170" s="130" t="s">
        <v>63</v>
      </c>
      <c r="C170" s="131">
        <v>572</v>
      </c>
      <c r="D170" s="33">
        <v>2.7431999999999999</v>
      </c>
      <c r="E170" s="33">
        <v>9.7500000000000003E-2</v>
      </c>
      <c r="F170" s="138"/>
      <c r="G170" s="33"/>
      <c r="H170" s="33"/>
      <c r="I170" s="33">
        <v>1170</v>
      </c>
      <c r="J170" s="33"/>
      <c r="K170" s="33"/>
      <c r="L170" s="33"/>
      <c r="M170" s="33"/>
      <c r="N170" s="54">
        <f t="shared" si="64"/>
        <v>1170</v>
      </c>
      <c r="O170" s="132">
        <f t="shared" si="70"/>
        <v>60</v>
      </c>
      <c r="P170" s="129">
        <v>1</v>
      </c>
      <c r="Q170" s="32">
        <f t="shared" si="71"/>
        <v>2.7431999999999999</v>
      </c>
      <c r="R170" s="32">
        <f t="shared" si="72"/>
        <v>1170</v>
      </c>
      <c r="S170" s="32"/>
      <c r="T170" s="32"/>
      <c r="U170" s="32">
        <f t="shared" si="69"/>
        <v>0</v>
      </c>
      <c r="V170" s="32"/>
      <c r="W170" s="32"/>
      <c r="X170" s="32"/>
      <c r="Y170" s="57">
        <f t="shared" si="74"/>
        <v>3209.5439999999999</v>
      </c>
      <c r="Z170" s="67">
        <f t="shared" ref="Z170:Z176" si="79">Y170</f>
        <v>3209.5439999999999</v>
      </c>
      <c r="AA170" s="27">
        <f>Z170/$Z$238%</f>
        <v>0.37171970592193398</v>
      </c>
      <c r="AB170" s="56">
        <f t="shared" si="49"/>
        <v>0.37171970592193398</v>
      </c>
      <c r="AC170" s="67"/>
      <c r="AD170" s="27"/>
      <c r="AE170" s="51"/>
      <c r="AF170" s="139"/>
      <c r="AG170" s="27"/>
      <c r="AH170" s="56"/>
      <c r="AI170" s="48"/>
      <c r="AJ170" s="27"/>
      <c r="AK170" s="51"/>
      <c r="AL170" s="48"/>
      <c r="AM170" s="27"/>
      <c r="AN170" s="51"/>
      <c r="AO170" s="79">
        <f t="shared" si="68"/>
        <v>0.26120844199919685</v>
      </c>
      <c r="AP170" s="136"/>
      <c r="AQ170" s="137"/>
    </row>
    <row r="171" spans="1:43" ht="5.0999999999999996" customHeight="1" x14ac:dyDescent="0.25">
      <c r="A171" s="142"/>
      <c r="B171" s="142"/>
      <c r="C171" s="142"/>
      <c r="D171" s="142"/>
      <c r="E171" s="142"/>
      <c r="F171" s="142"/>
      <c r="G171" s="142"/>
      <c r="H171" s="142"/>
      <c r="I171" s="142"/>
      <c r="J171" s="142"/>
      <c r="K171" s="142"/>
      <c r="L171" s="142"/>
      <c r="M171" s="142"/>
      <c r="N171" s="142"/>
      <c r="O171" s="142"/>
      <c r="P171" s="142"/>
      <c r="Q171" s="142"/>
      <c r="R171" s="142"/>
      <c r="S171" s="142"/>
      <c r="T171" s="142"/>
      <c r="U171" s="142"/>
      <c r="V171" s="142"/>
      <c r="W171" s="142"/>
      <c r="X171" s="142"/>
      <c r="Y171" s="142"/>
      <c r="Z171" s="142"/>
      <c r="AA171" s="142"/>
      <c r="AB171" s="142"/>
      <c r="AC171" s="142"/>
      <c r="AD171" s="142"/>
      <c r="AE171" s="142"/>
      <c r="AF171" s="142"/>
      <c r="AG171" s="142"/>
      <c r="AH171" s="142"/>
      <c r="AI171" s="142"/>
      <c r="AJ171" s="142"/>
      <c r="AK171" s="142"/>
      <c r="AL171" s="142"/>
      <c r="AM171" s="142"/>
      <c r="AN171" s="142"/>
      <c r="AO171" s="142"/>
      <c r="AP171" s="142"/>
      <c r="AQ171" s="142"/>
    </row>
    <row r="172" spans="1:43" ht="11.1" customHeight="1" x14ac:dyDescent="0.25">
      <c r="A172" s="129">
        <v>61</v>
      </c>
      <c r="B172" s="130" t="s">
        <v>518</v>
      </c>
      <c r="C172" s="131">
        <v>269</v>
      </c>
      <c r="D172" s="33"/>
      <c r="E172" s="33">
        <v>0.37790000000000001</v>
      </c>
      <c r="F172" s="138"/>
      <c r="G172" s="33"/>
      <c r="H172" s="33"/>
      <c r="I172" s="33">
        <v>1170</v>
      </c>
      <c r="J172" s="33"/>
      <c r="K172" s="33"/>
      <c r="L172" s="33"/>
      <c r="M172" s="33"/>
      <c r="N172" s="54">
        <f t="shared" si="64"/>
        <v>1170</v>
      </c>
      <c r="O172" s="132">
        <f t="shared" si="70"/>
        <v>61</v>
      </c>
      <c r="P172" s="129">
        <v>1</v>
      </c>
      <c r="Q172" s="32">
        <f>D172</f>
        <v>0</v>
      </c>
      <c r="R172" s="32">
        <f>IF((D172)&gt;0,N172,)</f>
        <v>0</v>
      </c>
      <c r="S172" s="32">
        <f>E172*0.5</f>
        <v>0.18895000000000001</v>
      </c>
      <c r="T172" s="32">
        <f>IF((E172)&gt;0,N172,)</f>
        <v>1170</v>
      </c>
      <c r="U172" s="32">
        <f t="shared" si="69"/>
        <v>0</v>
      </c>
      <c r="V172" s="32">
        <f>IF((F172)&gt;0,N172,)</f>
        <v>0</v>
      </c>
      <c r="W172" s="32">
        <f t="shared" si="77"/>
        <v>0</v>
      </c>
      <c r="X172" s="32"/>
      <c r="Y172" s="57">
        <f t="shared" si="74"/>
        <v>221.07150000000001</v>
      </c>
      <c r="Z172" s="67">
        <f t="shared" si="79"/>
        <v>221.07150000000001</v>
      </c>
      <c r="AA172" s="27">
        <f>Z172/$Z$238%</f>
        <v>2.5603834366414929E-2</v>
      </c>
      <c r="AB172" s="56">
        <f t="shared" si="49"/>
        <v>2.5603834366414929E-2</v>
      </c>
      <c r="AC172" s="67"/>
      <c r="AD172" s="27">
        <f>AC172/$AC$238%</f>
        <v>0</v>
      </c>
      <c r="AE172" s="51">
        <f t="shared" si="38"/>
        <v>0</v>
      </c>
      <c r="AF172" s="139"/>
      <c r="AG172" s="27">
        <f>AF172/$AF$238%</f>
        <v>0</v>
      </c>
      <c r="AH172" s="56">
        <f t="shared" si="52"/>
        <v>0</v>
      </c>
      <c r="AI172" s="48"/>
      <c r="AJ172" s="27">
        <f>AI172/$AI$238%</f>
        <v>0</v>
      </c>
      <c r="AK172" s="51">
        <f t="shared" si="59"/>
        <v>0</v>
      </c>
      <c r="AL172" s="48"/>
      <c r="AM172" s="27">
        <f>AL172/$AI$238%</f>
        <v>0</v>
      </c>
      <c r="AN172" s="51">
        <f t="shared" ref="AN172:AN178" si="80">AM172</f>
        <v>0</v>
      </c>
      <c r="AO172" s="79">
        <f t="shared" si="68"/>
        <v>1.799188360883211E-2</v>
      </c>
      <c r="AP172" s="136"/>
      <c r="AQ172" s="137"/>
    </row>
    <row r="173" spans="1:43" ht="5.0999999999999996" customHeight="1" x14ac:dyDescent="0.25">
      <c r="A173" s="142"/>
      <c r="B173" s="142"/>
      <c r="C173" s="142"/>
      <c r="D173" s="142"/>
      <c r="E173" s="142"/>
      <c r="F173" s="142"/>
      <c r="G173" s="142"/>
      <c r="H173" s="142"/>
      <c r="I173" s="142"/>
      <c r="J173" s="142"/>
      <c r="K173" s="142"/>
      <c r="L173" s="142"/>
      <c r="M173" s="142"/>
      <c r="N173" s="142"/>
      <c r="O173" s="142"/>
      <c r="P173" s="142"/>
      <c r="Q173" s="142"/>
      <c r="R173" s="142"/>
      <c r="S173" s="142"/>
      <c r="T173" s="142"/>
      <c r="U173" s="142"/>
      <c r="V173" s="142"/>
      <c r="W173" s="142"/>
      <c r="X173" s="142"/>
      <c r="Y173" s="142"/>
      <c r="Z173" s="142"/>
      <c r="AA173" s="142"/>
      <c r="AB173" s="142"/>
      <c r="AC173" s="142"/>
      <c r="AD173" s="142"/>
      <c r="AE173" s="142"/>
      <c r="AF173" s="142"/>
      <c r="AG173" s="142"/>
      <c r="AH173" s="142"/>
      <c r="AI173" s="142"/>
      <c r="AJ173" s="142"/>
      <c r="AK173" s="142"/>
      <c r="AL173" s="142"/>
      <c r="AM173" s="142"/>
      <c r="AN173" s="142"/>
      <c r="AO173" s="142"/>
      <c r="AP173" s="142"/>
      <c r="AQ173" s="142"/>
    </row>
    <row r="174" spans="1:43" ht="11.1" customHeight="1" x14ac:dyDescent="0.25">
      <c r="A174" s="129">
        <v>62</v>
      </c>
      <c r="B174" s="130" t="s">
        <v>76</v>
      </c>
      <c r="C174" s="131">
        <v>271</v>
      </c>
      <c r="D174" s="33">
        <v>2.8738000000000001</v>
      </c>
      <c r="E174" s="33">
        <v>0.38700000000000001</v>
      </c>
      <c r="F174" s="138">
        <v>1</v>
      </c>
      <c r="G174" s="33">
        <v>5</v>
      </c>
      <c r="H174" s="33"/>
      <c r="I174" s="33">
        <v>1170</v>
      </c>
      <c r="J174" s="33"/>
      <c r="K174" s="33"/>
      <c r="L174" s="33"/>
      <c r="M174" s="33"/>
      <c r="N174" s="54">
        <f t="shared" si="64"/>
        <v>1170</v>
      </c>
      <c r="O174" s="132">
        <f t="shared" si="70"/>
        <v>62</v>
      </c>
      <c r="P174" s="129">
        <v>1</v>
      </c>
      <c r="Q174" s="32">
        <f>D174</f>
        <v>2.8738000000000001</v>
      </c>
      <c r="R174" s="32">
        <f>IF((D174)&gt;0,N174,)</f>
        <v>1170</v>
      </c>
      <c r="S174" s="32">
        <f>E174*0.5*2/3</f>
        <v>0.129</v>
      </c>
      <c r="T174" s="32">
        <f>IF((E174)&gt;0,N174,)</f>
        <v>1170</v>
      </c>
      <c r="U174" s="32">
        <f t="shared" si="69"/>
        <v>5</v>
      </c>
      <c r="V174" s="32">
        <f>IF((F174)&gt;0,N174,)</f>
        <v>1170</v>
      </c>
      <c r="W174" s="32">
        <f t="shared" si="77"/>
        <v>0</v>
      </c>
      <c r="X174" s="32"/>
      <c r="Y174" s="57">
        <f t="shared" si="74"/>
        <v>9363.2759999999998</v>
      </c>
      <c r="Z174" s="67">
        <f t="shared" si="79"/>
        <v>9363.2759999999998</v>
      </c>
      <c r="AA174" s="27">
        <f>Z174/$Z$238%</f>
        <v>1.084426386173831</v>
      </c>
      <c r="AB174" s="56">
        <f t="shared" si="49"/>
        <v>1.084426386173831</v>
      </c>
      <c r="AC174" s="67"/>
      <c r="AD174" s="27">
        <f>AC174/$AC$238%</f>
        <v>0</v>
      </c>
      <c r="AE174" s="51">
        <f t="shared" si="38"/>
        <v>0</v>
      </c>
      <c r="AF174" s="139"/>
      <c r="AG174" s="27">
        <f>AF174/$AF$238%</f>
        <v>0</v>
      </c>
      <c r="AH174" s="56">
        <f t="shared" si="52"/>
        <v>0</v>
      </c>
      <c r="AI174" s="48"/>
      <c r="AJ174" s="27">
        <f>AI174/$AI$238%</f>
        <v>0</v>
      </c>
      <c r="AK174" s="51">
        <f t="shared" si="59"/>
        <v>0</v>
      </c>
      <c r="AL174" s="48"/>
      <c r="AM174" s="27">
        <f>AL174/$AI$238%</f>
        <v>0</v>
      </c>
      <c r="AN174" s="51">
        <f t="shared" si="80"/>
        <v>0</v>
      </c>
      <c r="AO174" s="79">
        <f t="shared" si="68"/>
        <v>0.76202935244647574</v>
      </c>
      <c r="AP174" s="136" t="s">
        <v>23</v>
      </c>
      <c r="AQ174" s="137"/>
    </row>
    <row r="175" spans="1:43" ht="5.0999999999999996" customHeight="1" x14ac:dyDescent="0.25">
      <c r="A175" s="142"/>
      <c r="B175" s="142"/>
      <c r="C175" s="142"/>
      <c r="D175" s="142"/>
      <c r="E175" s="142"/>
      <c r="F175" s="142"/>
      <c r="G175" s="142"/>
      <c r="H175" s="142"/>
      <c r="I175" s="142"/>
      <c r="J175" s="142"/>
      <c r="K175" s="142"/>
      <c r="L175" s="142"/>
      <c r="M175" s="142"/>
      <c r="N175" s="142"/>
      <c r="O175" s="142"/>
      <c r="P175" s="142"/>
      <c r="Q175" s="142"/>
      <c r="R175" s="142"/>
      <c r="S175" s="142"/>
      <c r="T175" s="142"/>
      <c r="U175" s="142"/>
      <c r="V175" s="142"/>
      <c r="W175" s="142"/>
      <c r="X175" s="142"/>
      <c r="Y175" s="142"/>
      <c r="Z175" s="142"/>
      <c r="AA175" s="142"/>
      <c r="AB175" s="142"/>
      <c r="AC175" s="142"/>
      <c r="AD175" s="142"/>
      <c r="AE175" s="142"/>
      <c r="AF175" s="142"/>
      <c r="AG175" s="142"/>
      <c r="AH175" s="142"/>
      <c r="AI175" s="142"/>
      <c r="AJ175" s="142"/>
      <c r="AK175" s="142"/>
      <c r="AL175" s="142"/>
      <c r="AM175" s="142"/>
      <c r="AN175" s="142"/>
      <c r="AO175" s="142"/>
      <c r="AP175" s="142"/>
      <c r="AQ175" s="142"/>
    </row>
    <row r="176" spans="1:43" ht="11.1" customHeight="1" x14ac:dyDescent="0.25">
      <c r="A176" s="129">
        <v>63</v>
      </c>
      <c r="B176" s="130" t="s">
        <v>333</v>
      </c>
      <c r="C176" s="131">
        <v>675</v>
      </c>
      <c r="D176" s="33">
        <v>6.7199999999999996E-2</v>
      </c>
      <c r="E176" s="33"/>
      <c r="F176" s="138"/>
      <c r="G176" s="33"/>
      <c r="H176" s="33"/>
      <c r="I176" s="33">
        <v>1170</v>
      </c>
      <c r="J176" s="33"/>
      <c r="K176" s="33"/>
      <c r="L176" s="33"/>
      <c r="M176" s="33"/>
      <c r="N176" s="54">
        <f t="shared" si="64"/>
        <v>1170</v>
      </c>
      <c r="O176" s="132">
        <f>A176</f>
        <v>63</v>
      </c>
      <c r="P176" s="129">
        <v>1</v>
      </c>
      <c r="Q176" s="32">
        <f>D176</f>
        <v>6.7199999999999996E-2</v>
      </c>
      <c r="R176" s="32">
        <f>IF((D176)&gt;0,N176,)</f>
        <v>1170</v>
      </c>
      <c r="S176" s="32">
        <f>E176*0.5</f>
        <v>0</v>
      </c>
      <c r="T176" s="32">
        <f>IF((E176)&gt;0,N176,)</f>
        <v>0</v>
      </c>
      <c r="U176" s="32">
        <f t="shared" si="69"/>
        <v>0</v>
      </c>
      <c r="V176" s="32">
        <f>IF((F176)&gt;0,N176,)</f>
        <v>0</v>
      </c>
      <c r="W176" s="32">
        <f>H176*10</f>
        <v>0</v>
      </c>
      <c r="X176" s="32"/>
      <c r="Y176" s="57">
        <f>Q176*R176+S176*T176+U176*V176+W176*X176</f>
        <v>78.623999999999995</v>
      </c>
      <c r="Z176" s="67">
        <f t="shared" si="79"/>
        <v>78.623999999999995</v>
      </c>
      <c r="AA176" s="27">
        <f>Z176/$Z$238%</f>
        <v>9.1059945457691617E-3</v>
      </c>
      <c r="AB176" s="56">
        <f t="shared" si="49"/>
        <v>9.1059945457691617E-3</v>
      </c>
      <c r="AC176" s="67"/>
      <c r="AD176" s="27">
        <f>AC176/$AC$238%</f>
        <v>0</v>
      </c>
      <c r="AE176" s="51">
        <f t="shared" si="38"/>
        <v>0</v>
      </c>
      <c r="AF176" s="139"/>
      <c r="AG176" s="27">
        <f>AF176/$AF$238%</f>
        <v>0</v>
      </c>
      <c r="AH176" s="56">
        <f t="shared" si="52"/>
        <v>0</v>
      </c>
      <c r="AI176" s="48"/>
      <c r="AJ176" s="27">
        <f>AI176/$AI$238%</f>
        <v>0</v>
      </c>
      <c r="AK176" s="51">
        <f t="shared" si="59"/>
        <v>0</v>
      </c>
      <c r="AL176" s="48"/>
      <c r="AM176" s="27">
        <f>AL176/$AI$238%</f>
        <v>0</v>
      </c>
      <c r="AN176" s="51">
        <f t="shared" si="80"/>
        <v>0</v>
      </c>
      <c r="AO176" s="79">
        <f t="shared" si="68"/>
        <v>6.3988069781080589E-3</v>
      </c>
      <c r="AP176" s="136"/>
      <c r="AQ176" s="137"/>
    </row>
    <row r="177" spans="1:43" ht="5.0999999999999996" customHeight="1" x14ac:dyDescent="0.25">
      <c r="A177" s="142"/>
      <c r="B177" s="142"/>
      <c r="C177" s="142"/>
      <c r="D177" s="142"/>
      <c r="E177" s="142"/>
      <c r="F177" s="142"/>
      <c r="G177" s="142"/>
      <c r="H177" s="142"/>
      <c r="I177" s="142"/>
      <c r="J177" s="142"/>
      <c r="K177" s="142"/>
      <c r="L177" s="142"/>
      <c r="M177" s="142"/>
      <c r="N177" s="142"/>
      <c r="O177" s="142"/>
      <c r="P177" s="142"/>
      <c r="Q177" s="142"/>
      <c r="R177" s="142"/>
      <c r="S177" s="142"/>
      <c r="T177" s="142"/>
      <c r="U177" s="142"/>
      <c r="V177" s="142"/>
      <c r="W177" s="142"/>
      <c r="X177" s="142"/>
      <c r="Y177" s="142"/>
      <c r="Z177" s="142"/>
      <c r="AA177" s="142"/>
      <c r="AB177" s="142"/>
      <c r="AC177" s="142"/>
      <c r="AD177" s="142"/>
      <c r="AE177" s="142"/>
      <c r="AF177" s="142"/>
      <c r="AG177" s="142"/>
      <c r="AH177" s="142"/>
      <c r="AI177" s="142"/>
      <c r="AJ177" s="142"/>
      <c r="AK177" s="142"/>
      <c r="AL177" s="142"/>
      <c r="AM177" s="142"/>
      <c r="AN177" s="142"/>
      <c r="AO177" s="142"/>
      <c r="AP177" s="142"/>
      <c r="AQ177" s="142"/>
    </row>
    <row r="178" spans="1:43" ht="3.75" customHeight="1" x14ac:dyDescent="0.25">
      <c r="A178" s="129"/>
      <c r="B178" s="130"/>
      <c r="C178" s="131"/>
      <c r="D178" s="33"/>
      <c r="E178" s="33"/>
      <c r="F178" s="138"/>
      <c r="G178" s="33"/>
      <c r="H178" s="33"/>
      <c r="I178" s="33"/>
      <c r="J178" s="33"/>
      <c r="K178" s="33"/>
      <c r="L178" s="33"/>
      <c r="M178" s="33"/>
      <c r="N178" s="54">
        <f t="shared" si="64"/>
        <v>0</v>
      </c>
      <c r="O178" s="132"/>
      <c r="P178" s="129"/>
      <c r="Q178" s="32"/>
      <c r="R178" s="32"/>
      <c r="S178" s="32"/>
      <c r="T178" s="32"/>
      <c r="U178" s="32">
        <f t="shared" si="69"/>
        <v>0</v>
      </c>
      <c r="V178" s="32"/>
      <c r="W178" s="32"/>
      <c r="X178" s="32"/>
      <c r="Y178" s="57"/>
      <c r="Z178" s="67"/>
      <c r="AA178" s="27"/>
      <c r="AB178" s="56"/>
      <c r="AC178" s="67"/>
      <c r="AD178" s="27"/>
      <c r="AE178" s="51"/>
      <c r="AF178" s="139"/>
      <c r="AG178" s="27"/>
      <c r="AH178" s="56"/>
      <c r="AI178" s="48"/>
      <c r="AJ178" s="27">
        <f>AI178/$AI$238%</f>
        <v>0</v>
      </c>
      <c r="AK178" s="51">
        <f t="shared" si="59"/>
        <v>0</v>
      </c>
      <c r="AL178" s="48"/>
      <c r="AM178" s="27">
        <f>AL178/$AI$238%</f>
        <v>0</v>
      </c>
      <c r="AN178" s="51">
        <f t="shared" si="80"/>
        <v>0</v>
      </c>
      <c r="AO178" s="79">
        <f t="shared" si="68"/>
        <v>0</v>
      </c>
      <c r="AP178" s="136"/>
      <c r="AQ178" s="137"/>
    </row>
    <row r="179" spans="1:43" ht="11.1" customHeight="1" x14ac:dyDescent="0.25">
      <c r="A179" s="129">
        <v>64</v>
      </c>
      <c r="B179" s="130" t="s">
        <v>519</v>
      </c>
      <c r="C179" s="131">
        <v>88</v>
      </c>
      <c r="D179" s="33"/>
      <c r="E179" s="33">
        <v>1.1869000000000001</v>
      </c>
      <c r="F179" s="138"/>
      <c r="G179" s="33"/>
      <c r="H179" s="33"/>
      <c r="I179" s="33">
        <v>1170</v>
      </c>
      <c r="J179" s="33"/>
      <c r="K179" s="33"/>
      <c r="L179" s="33"/>
      <c r="M179" s="33"/>
      <c r="N179" s="54">
        <f t="shared" si="64"/>
        <v>1170</v>
      </c>
      <c r="O179" s="132">
        <f>A179</f>
        <v>64</v>
      </c>
      <c r="P179" s="129">
        <v>1</v>
      </c>
      <c r="Q179" s="32">
        <f>D179</f>
        <v>0</v>
      </c>
      <c r="R179" s="32">
        <f>IF((D179)&gt;0,N179,)</f>
        <v>0</v>
      </c>
      <c r="S179" s="32">
        <f>E179*0.5</f>
        <v>0.59345000000000003</v>
      </c>
      <c r="T179" s="32">
        <f>IF((E179)&gt;0,N179,)</f>
        <v>1170</v>
      </c>
      <c r="U179" s="32">
        <f t="shared" si="69"/>
        <v>0</v>
      </c>
      <c r="V179" s="32">
        <f>IF((F179)&gt;0,N179,)</f>
        <v>0</v>
      </c>
      <c r="W179" s="32">
        <f>H179*10</f>
        <v>0</v>
      </c>
      <c r="X179" s="32"/>
      <c r="Y179" s="57">
        <f>Q179*R179+S179*T179+U179*V179+W179*X179</f>
        <v>694.3365</v>
      </c>
      <c r="Z179" s="67">
        <f>Y179</f>
        <v>694.3365</v>
      </c>
      <c r="AA179" s="27">
        <f>Z179/$Z$238%</f>
        <v>8.041595927361174E-2</v>
      </c>
      <c r="AB179" s="56">
        <f t="shared" si="49"/>
        <v>8.041595927361174E-2</v>
      </c>
      <c r="AC179" s="67"/>
      <c r="AD179" s="27">
        <f>AC179/$AC$238%</f>
        <v>0</v>
      </c>
      <c r="AE179" s="51">
        <f t="shared" si="38"/>
        <v>0</v>
      </c>
      <c r="AF179" s="139"/>
      <c r="AG179" s="27">
        <f>AF179/$AF$238%</f>
        <v>0</v>
      </c>
      <c r="AH179" s="56">
        <f t="shared" si="52"/>
        <v>0</v>
      </c>
      <c r="AI179" s="48"/>
      <c r="AJ179" s="27">
        <f>AI179/$AI$238%</f>
        <v>0</v>
      </c>
      <c r="AK179" s="51">
        <f>AJ179</f>
        <v>0</v>
      </c>
      <c r="AL179" s="48"/>
      <c r="AM179" s="27">
        <f>AL179/$AI$238%</f>
        <v>0</v>
      </c>
      <c r="AN179" s="51">
        <f>AM179</f>
        <v>0</v>
      </c>
      <c r="AO179" s="79">
        <f t="shared" si="68"/>
        <v>5.6508511921997434E-2</v>
      </c>
      <c r="AP179" s="136"/>
      <c r="AQ179" s="137"/>
    </row>
    <row r="180" spans="1:43" ht="5.0999999999999996" customHeight="1" x14ac:dyDescent="0.25">
      <c r="A180" s="142"/>
      <c r="B180" s="142"/>
      <c r="C180" s="142"/>
      <c r="D180" s="142"/>
      <c r="E180" s="142"/>
      <c r="F180" s="142"/>
      <c r="G180" s="142"/>
      <c r="H180" s="142"/>
      <c r="I180" s="142"/>
      <c r="J180" s="142"/>
      <c r="K180" s="142"/>
      <c r="L180" s="142"/>
      <c r="M180" s="142"/>
      <c r="N180" s="142"/>
      <c r="O180" s="142"/>
      <c r="P180" s="142"/>
      <c r="Q180" s="142"/>
      <c r="R180" s="142"/>
      <c r="S180" s="142"/>
      <c r="T180" s="142"/>
      <c r="U180" s="142"/>
      <c r="V180" s="142"/>
      <c r="W180" s="142"/>
      <c r="X180" s="142"/>
      <c r="Y180" s="142"/>
      <c r="Z180" s="142"/>
      <c r="AA180" s="142"/>
      <c r="AB180" s="142"/>
      <c r="AC180" s="142"/>
      <c r="AD180" s="142"/>
      <c r="AE180" s="142"/>
      <c r="AF180" s="142"/>
      <c r="AG180" s="142"/>
      <c r="AH180" s="142"/>
      <c r="AI180" s="142"/>
      <c r="AJ180" s="142"/>
      <c r="AK180" s="142"/>
      <c r="AL180" s="142"/>
      <c r="AM180" s="142"/>
      <c r="AN180" s="142"/>
      <c r="AO180" s="142"/>
      <c r="AP180" s="142"/>
      <c r="AQ180" s="142"/>
    </row>
    <row r="181" spans="1:43" ht="11.1" customHeight="1" x14ac:dyDescent="0.25">
      <c r="A181" s="129">
        <v>65</v>
      </c>
      <c r="B181" s="130" t="s">
        <v>64</v>
      </c>
      <c r="C181" s="131"/>
      <c r="D181" s="33"/>
      <c r="E181" s="33"/>
      <c r="F181" s="138"/>
      <c r="G181" s="33"/>
      <c r="H181" s="33"/>
      <c r="I181" s="33"/>
      <c r="J181" s="33"/>
      <c r="K181" s="33"/>
      <c r="L181" s="33"/>
      <c r="M181" s="33"/>
      <c r="N181" s="54">
        <f t="shared" si="64"/>
        <v>0</v>
      </c>
      <c r="O181" s="132">
        <f>A181</f>
        <v>65</v>
      </c>
      <c r="P181" s="129">
        <v>1</v>
      </c>
      <c r="Q181" s="32">
        <f>D181</f>
        <v>0</v>
      </c>
      <c r="R181" s="32">
        <f>IF((D181)&gt;0,N181,)</f>
        <v>0</v>
      </c>
      <c r="S181" s="32">
        <f>E181*0.5</f>
        <v>0</v>
      </c>
      <c r="T181" s="32">
        <f>IF((E181)&gt;0,N181,)</f>
        <v>0</v>
      </c>
      <c r="U181" s="32">
        <f t="shared" si="69"/>
        <v>0</v>
      </c>
      <c r="V181" s="32">
        <f>IF((F181)&gt;0,N181,)</f>
        <v>0</v>
      </c>
      <c r="W181" s="32">
        <f>H181*10</f>
        <v>0</v>
      </c>
      <c r="X181" s="32"/>
      <c r="Y181" s="57">
        <f>Q181*R181+S181*T181+U181*V181+W181*X181</f>
        <v>0</v>
      </c>
      <c r="Z181" s="67">
        <f>Y181</f>
        <v>0</v>
      </c>
      <c r="AA181" s="27">
        <f>Z181/$Z$238%</f>
        <v>0</v>
      </c>
      <c r="AB181" s="56">
        <f>AA181</f>
        <v>0</v>
      </c>
      <c r="AC181" s="67"/>
      <c r="AD181" s="27">
        <f>AC181/$AC$238%</f>
        <v>0</v>
      </c>
      <c r="AE181" s="51">
        <f>AD181</f>
        <v>0</v>
      </c>
      <c r="AF181" s="139"/>
      <c r="AG181" s="27">
        <f>AF181/$AF$238%</f>
        <v>0</v>
      </c>
      <c r="AH181" s="56">
        <f>AG181</f>
        <v>0</v>
      </c>
      <c r="AI181" s="48"/>
      <c r="AJ181" s="27">
        <f>AI181/$AI$238%</f>
        <v>0</v>
      </c>
      <c r="AK181" s="51">
        <f>AJ181</f>
        <v>0</v>
      </c>
      <c r="AL181" s="48"/>
      <c r="AM181" s="27">
        <f>AL181/$AI$238%</f>
        <v>0</v>
      </c>
      <c r="AN181" s="51">
        <f>AM181</f>
        <v>0</v>
      </c>
      <c r="AO181" s="79">
        <f t="shared" si="68"/>
        <v>0</v>
      </c>
      <c r="AP181" s="136"/>
      <c r="AQ181" s="137"/>
    </row>
    <row r="182" spans="1:43" ht="5.0999999999999996" customHeight="1" x14ac:dyDescent="0.25">
      <c r="A182" s="142"/>
      <c r="B182" s="142"/>
      <c r="C182" s="142"/>
      <c r="D182" s="142"/>
      <c r="E182" s="142"/>
      <c r="F182" s="142"/>
      <c r="G182" s="142"/>
      <c r="H182" s="142"/>
      <c r="I182" s="142"/>
      <c r="J182" s="142"/>
      <c r="K182" s="142"/>
      <c r="L182" s="142"/>
      <c r="M182" s="142"/>
      <c r="N182" s="142"/>
      <c r="O182" s="142"/>
      <c r="P182" s="142"/>
      <c r="Q182" s="142"/>
      <c r="R182" s="142"/>
      <c r="S182" s="142"/>
      <c r="T182" s="142"/>
      <c r="U182" s="142"/>
      <c r="V182" s="142"/>
      <c r="W182" s="142"/>
      <c r="X182" s="142"/>
      <c r="Y182" s="142"/>
      <c r="Z182" s="142"/>
      <c r="AA182" s="142"/>
      <c r="AB182" s="142"/>
      <c r="AC182" s="142"/>
      <c r="AD182" s="142"/>
      <c r="AE182" s="142"/>
      <c r="AF182" s="142"/>
      <c r="AG182" s="142"/>
      <c r="AH182" s="142"/>
      <c r="AI182" s="142"/>
      <c r="AJ182" s="142"/>
      <c r="AK182" s="142"/>
      <c r="AL182" s="142"/>
      <c r="AM182" s="142"/>
      <c r="AN182" s="142"/>
      <c r="AO182" s="142"/>
      <c r="AP182" s="142"/>
      <c r="AQ182" s="142"/>
    </row>
    <row r="183" spans="1:43" ht="11.1" customHeight="1" x14ac:dyDescent="0.25">
      <c r="A183" s="129">
        <v>66</v>
      </c>
      <c r="B183" s="130" t="s">
        <v>65</v>
      </c>
      <c r="C183" s="131"/>
      <c r="D183" s="33"/>
      <c r="E183" s="33"/>
      <c r="F183" s="138"/>
      <c r="G183" s="33"/>
      <c r="H183" s="33"/>
      <c r="I183" s="33"/>
      <c r="J183" s="33"/>
      <c r="K183" s="33"/>
      <c r="L183" s="33"/>
      <c r="M183" s="33"/>
      <c r="N183" s="54">
        <f t="shared" si="64"/>
        <v>0</v>
      </c>
      <c r="O183" s="132">
        <f>A183</f>
        <v>66</v>
      </c>
      <c r="P183" s="129">
        <v>1</v>
      </c>
      <c r="Q183" s="32">
        <f>D183</f>
        <v>0</v>
      </c>
      <c r="R183" s="32">
        <f>IF((D183)&gt;0,N183,)</f>
        <v>0</v>
      </c>
      <c r="S183" s="32">
        <f>E183*0.5</f>
        <v>0</v>
      </c>
      <c r="T183" s="32">
        <f>IF((E183)&gt;0,N183,)</f>
        <v>0</v>
      </c>
      <c r="U183" s="32">
        <f t="shared" si="69"/>
        <v>0</v>
      </c>
      <c r="V183" s="32">
        <f>IF((F183)&gt;0,N183,)</f>
        <v>0</v>
      </c>
      <c r="W183" s="32">
        <f>H183*10</f>
        <v>0</v>
      </c>
      <c r="X183" s="32"/>
      <c r="Y183" s="57">
        <f>Q183*R183+S183*T183+U183*V183+W183*X183</f>
        <v>0</v>
      </c>
      <c r="Z183" s="67">
        <f>Y183</f>
        <v>0</v>
      </c>
      <c r="AA183" s="27">
        <f>Z183/$Z$238%</f>
        <v>0</v>
      </c>
      <c r="AB183" s="56">
        <f>AA183</f>
        <v>0</v>
      </c>
      <c r="AC183" s="67"/>
      <c r="AD183" s="27">
        <f>AC183/$AC$238%</f>
        <v>0</v>
      </c>
      <c r="AE183" s="51">
        <f>AD183</f>
        <v>0</v>
      </c>
      <c r="AF183" s="139"/>
      <c r="AG183" s="27">
        <f>AF183/$AF$238%</f>
        <v>0</v>
      </c>
      <c r="AH183" s="56">
        <f>AG183</f>
        <v>0</v>
      </c>
      <c r="AI183" s="48"/>
      <c r="AJ183" s="27">
        <f>AI183/$AI$238%</f>
        <v>0</v>
      </c>
      <c r="AK183" s="51">
        <f>AJ183</f>
        <v>0</v>
      </c>
      <c r="AL183" s="48"/>
      <c r="AM183" s="27">
        <f>AL183/$AI$238%</f>
        <v>0</v>
      </c>
      <c r="AN183" s="51">
        <f>AM183</f>
        <v>0</v>
      </c>
      <c r="AO183" s="79">
        <f t="shared" si="68"/>
        <v>0</v>
      </c>
      <c r="AP183" s="136"/>
      <c r="AQ183" s="137"/>
    </row>
    <row r="184" spans="1:43" ht="5.0999999999999996" customHeight="1" x14ac:dyDescent="0.25">
      <c r="A184" s="142"/>
      <c r="B184" s="142"/>
      <c r="C184" s="142"/>
      <c r="D184" s="142"/>
      <c r="E184" s="142"/>
      <c r="F184" s="142"/>
      <c r="G184" s="142"/>
      <c r="H184" s="142"/>
      <c r="I184" s="142"/>
      <c r="J184" s="142"/>
      <c r="K184" s="142"/>
      <c r="L184" s="142"/>
      <c r="M184" s="142"/>
      <c r="N184" s="142"/>
      <c r="O184" s="142"/>
      <c r="P184" s="142"/>
      <c r="Q184" s="142"/>
      <c r="R184" s="142"/>
      <c r="S184" s="142"/>
      <c r="T184" s="142"/>
      <c r="U184" s="142"/>
      <c r="V184" s="142"/>
      <c r="W184" s="142"/>
      <c r="X184" s="142"/>
      <c r="Y184" s="142"/>
      <c r="Z184" s="142"/>
      <c r="AA184" s="142"/>
      <c r="AB184" s="142"/>
      <c r="AC184" s="142"/>
      <c r="AD184" s="142"/>
      <c r="AE184" s="142"/>
      <c r="AF184" s="142"/>
      <c r="AG184" s="142"/>
      <c r="AH184" s="142"/>
      <c r="AI184" s="142"/>
      <c r="AJ184" s="142"/>
      <c r="AK184" s="142"/>
      <c r="AL184" s="142"/>
      <c r="AM184" s="142"/>
      <c r="AN184" s="142"/>
      <c r="AO184" s="142"/>
      <c r="AP184" s="142"/>
      <c r="AQ184" s="142"/>
    </row>
    <row r="185" spans="1:43" ht="11.1" customHeight="1" x14ac:dyDescent="0.25">
      <c r="A185" s="129">
        <v>67</v>
      </c>
      <c r="B185" s="130" t="s">
        <v>234</v>
      </c>
      <c r="C185" s="131">
        <v>646</v>
      </c>
      <c r="D185" s="33"/>
      <c r="E185" s="33"/>
      <c r="F185" s="138">
        <v>1</v>
      </c>
      <c r="G185" s="33">
        <v>5</v>
      </c>
      <c r="H185" s="33"/>
      <c r="I185" s="33">
        <v>1170</v>
      </c>
      <c r="J185" s="33"/>
      <c r="K185" s="33"/>
      <c r="L185" s="33"/>
      <c r="M185" s="33"/>
      <c r="N185" s="54">
        <f t="shared" si="64"/>
        <v>1170</v>
      </c>
      <c r="O185" s="132">
        <f>A185</f>
        <v>67</v>
      </c>
      <c r="P185" s="129">
        <v>1</v>
      </c>
      <c r="Q185" s="32">
        <f>D185</f>
        <v>0</v>
      </c>
      <c r="R185" s="32">
        <f>IF((D185)&gt;0,N185,)</f>
        <v>0</v>
      </c>
      <c r="S185" s="32">
        <f>E185*0.5</f>
        <v>0</v>
      </c>
      <c r="T185" s="32">
        <f>IF((E185)&gt;0,N185,)</f>
        <v>0</v>
      </c>
      <c r="U185" s="32">
        <f t="shared" si="69"/>
        <v>5</v>
      </c>
      <c r="V185" s="32">
        <f>IF((F185)&gt;0,N185,)</f>
        <v>1170</v>
      </c>
      <c r="W185" s="32">
        <f>H185*10</f>
        <v>0</v>
      </c>
      <c r="X185" s="32"/>
      <c r="Y185" s="57">
        <f>Q185*R185+S185*T185+U185*V185+W185*X185</f>
        <v>5850</v>
      </c>
      <c r="Z185" s="67">
        <f>Y185</f>
        <v>5850</v>
      </c>
      <c r="AA185" s="27">
        <f>Z185/$Z$238%</f>
        <v>0.67752935608401499</v>
      </c>
      <c r="AB185" s="56">
        <f>AA185</f>
        <v>0.67752935608401499</v>
      </c>
      <c r="AC185" s="67"/>
      <c r="AD185" s="27">
        <f>AC185/$AC$238%</f>
        <v>0</v>
      </c>
      <c r="AE185" s="51">
        <f>AD185</f>
        <v>0</v>
      </c>
      <c r="AF185" s="139"/>
      <c r="AG185" s="27">
        <f>AF185/$AF$238%</f>
        <v>0</v>
      </c>
      <c r="AH185" s="56">
        <f>AG185</f>
        <v>0</v>
      </c>
      <c r="AI185" s="48"/>
      <c r="AJ185" s="27">
        <f>AI185/$AI$238%</f>
        <v>0</v>
      </c>
      <c r="AK185" s="51">
        <f>AJ185</f>
        <v>0</v>
      </c>
      <c r="AL185" s="48"/>
      <c r="AM185" s="27">
        <f>AL185/$AI$238%</f>
        <v>0</v>
      </c>
      <c r="AN185" s="51">
        <f>AM185</f>
        <v>0</v>
      </c>
      <c r="AO185" s="79">
        <f t="shared" si="68"/>
        <v>0.47610170968065912</v>
      </c>
      <c r="AP185" s="136"/>
      <c r="AQ185" s="137"/>
    </row>
    <row r="186" spans="1:43" ht="5.0999999999999996" customHeight="1" x14ac:dyDescent="0.25">
      <c r="A186" s="142"/>
      <c r="B186" s="142"/>
      <c r="C186" s="142"/>
      <c r="D186" s="142"/>
      <c r="E186" s="142"/>
      <c r="F186" s="142"/>
      <c r="G186" s="142"/>
      <c r="H186" s="142"/>
      <c r="I186" s="142"/>
      <c r="J186" s="142"/>
      <c r="K186" s="142"/>
      <c r="L186" s="142"/>
      <c r="M186" s="142"/>
      <c r="N186" s="142"/>
      <c r="O186" s="142"/>
      <c r="P186" s="142"/>
      <c r="Q186" s="142"/>
      <c r="R186" s="142"/>
      <c r="S186" s="142"/>
      <c r="T186" s="142"/>
      <c r="U186" s="142"/>
      <c r="V186" s="142"/>
      <c r="W186" s="142"/>
      <c r="X186" s="142"/>
      <c r="Y186" s="142"/>
      <c r="Z186" s="142"/>
      <c r="AA186" s="142"/>
      <c r="AB186" s="142"/>
      <c r="AC186" s="142"/>
      <c r="AD186" s="142"/>
      <c r="AE186" s="142"/>
      <c r="AF186" s="142"/>
      <c r="AG186" s="142"/>
      <c r="AH186" s="142"/>
      <c r="AI186" s="142"/>
      <c r="AJ186" s="142"/>
      <c r="AK186" s="142"/>
      <c r="AL186" s="142"/>
      <c r="AM186" s="142"/>
      <c r="AN186" s="142"/>
      <c r="AO186" s="142"/>
      <c r="AP186" s="142"/>
      <c r="AQ186" s="142"/>
    </row>
    <row r="187" spans="1:43" ht="11.1" customHeight="1" x14ac:dyDescent="0.25">
      <c r="A187" s="129">
        <v>68</v>
      </c>
      <c r="B187" s="130" t="s">
        <v>77</v>
      </c>
      <c r="C187" s="131">
        <v>647</v>
      </c>
      <c r="D187" s="33"/>
      <c r="E187" s="33"/>
      <c r="F187" s="138">
        <v>1</v>
      </c>
      <c r="G187" s="33">
        <v>5</v>
      </c>
      <c r="H187" s="33"/>
      <c r="I187" s="33">
        <v>1170</v>
      </c>
      <c r="J187" s="33"/>
      <c r="K187" s="33"/>
      <c r="L187" s="33"/>
      <c r="M187" s="33"/>
      <c r="N187" s="54">
        <f t="shared" si="64"/>
        <v>1170</v>
      </c>
      <c r="O187" s="132">
        <f>A187</f>
        <v>68</v>
      </c>
      <c r="P187" s="129">
        <v>1</v>
      </c>
      <c r="Q187" s="32">
        <f>D187</f>
        <v>0</v>
      </c>
      <c r="R187" s="32">
        <f>IF((D187)&gt;0,N187,)</f>
        <v>0</v>
      </c>
      <c r="S187" s="32">
        <f>E187*0.5</f>
        <v>0</v>
      </c>
      <c r="T187" s="32">
        <f>IF((E187)&gt;0,N187,)</f>
        <v>0</v>
      </c>
      <c r="U187" s="32">
        <f t="shared" si="69"/>
        <v>5</v>
      </c>
      <c r="V187" s="32">
        <f>IF((F187)&gt;0,N187,)</f>
        <v>1170</v>
      </c>
      <c r="W187" s="32">
        <f>H187*10</f>
        <v>0</v>
      </c>
      <c r="X187" s="32"/>
      <c r="Y187" s="57">
        <f>Q187*R187+S187*T187+U187*V187+W187*X187</f>
        <v>5850</v>
      </c>
      <c r="Z187" s="67">
        <f>Y187</f>
        <v>5850</v>
      </c>
      <c r="AA187" s="27">
        <f>Z187/$Z$238%</f>
        <v>0.67752935608401499</v>
      </c>
      <c r="AB187" s="56">
        <f>AA187</f>
        <v>0.67752935608401499</v>
      </c>
      <c r="AC187" s="67"/>
      <c r="AD187" s="27">
        <f>AC187/$AC$238%</f>
        <v>0</v>
      </c>
      <c r="AE187" s="51">
        <f>AD187</f>
        <v>0</v>
      </c>
      <c r="AF187" s="139"/>
      <c r="AG187" s="27">
        <f>AF187/$AF$238%</f>
        <v>0</v>
      </c>
      <c r="AH187" s="56">
        <f>AG187</f>
        <v>0</v>
      </c>
      <c r="AI187" s="48"/>
      <c r="AJ187" s="27">
        <f>AI187/$AI$238%</f>
        <v>0</v>
      </c>
      <c r="AK187" s="51">
        <f>AJ187</f>
        <v>0</v>
      </c>
      <c r="AL187" s="48">
        <f>Y188</f>
        <v>180</v>
      </c>
      <c r="AM187" s="27">
        <f>AL187/$AL$238%</f>
        <v>11.881188118811881</v>
      </c>
      <c r="AN187" s="51">
        <f>AM187</f>
        <v>11.881188118811881</v>
      </c>
      <c r="AO187" s="79">
        <f t="shared" si="68"/>
        <v>1.0112903636811943</v>
      </c>
      <c r="AP187" s="136"/>
      <c r="AQ187" s="137"/>
    </row>
    <row r="188" spans="1:43" ht="11.1" customHeight="1" x14ac:dyDescent="0.25">
      <c r="A188" s="129"/>
      <c r="B188" s="130"/>
      <c r="C188" s="131"/>
      <c r="D188" s="33"/>
      <c r="E188" s="33"/>
      <c r="F188" s="138">
        <v>1</v>
      </c>
      <c r="G188" s="33">
        <v>5</v>
      </c>
      <c r="H188" s="33"/>
      <c r="I188" s="33"/>
      <c r="J188" s="33"/>
      <c r="K188" s="33"/>
      <c r="L188" s="33"/>
      <c r="M188" s="33">
        <v>36</v>
      </c>
      <c r="N188" s="54">
        <f t="shared" si="64"/>
        <v>36</v>
      </c>
      <c r="O188" s="132">
        <v>68</v>
      </c>
      <c r="P188" s="129">
        <v>5</v>
      </c>
      <c r="Q188" s="32"/>
      <c r="R188" s="32"/>
      <c r="S188" s="32"/>
      <c r="T188" s="32"/>
      <c r="U188" s="32">
        <f t="shared" si="69"/>
        <v>5</v>
      </c>
      <c r="V188" s="32">
        <f t="shared" ref="V188:V194" si="81">IF((F188)&gt;0,N188,)</f>
        <v>36</v>
      </c>
      <c r="W188" s="32"/>
      <c r="X188" s="32"/>
      <c r="Y188" s="57">
        <f>Q188*R188+S188*T188+U188*V188+W188*X188</f>
        <v>180</v>
      </c>
      <c r="Z188" s="67"/>
      <c r="AA188" s="27"/>
      <c r="AB188" s="56"/>
      <c r="AC188" s="67"/>
      <c r="AD188" s="27"/>
      <c r="AE188" s="51"/>
      <c r="AF188" s="139"/>
      <c r="AG188" s="27"/>
      <c r="AH188" s="56"/>
      <c r="AI188" s="48"/>
      <c r="AJ188" s="27"/>
      <c r="AK188" s="51"/>
      <c r="AL188" s="48"/>
      <c r="AM188" s="27">
        <f>AL188/$AL$238%</f>
        <v>0</v>
      </c>
      <c r="AN188" s="51"/>
      <c r="AO188" s="79">
        <f t="shared" si="68"/>
        <v>0</v>
      </c>
      <c r="AP188" s="136"/>
      <c r="AQ188" s="137"/>
    </row>
    <row r="189" spans="1:43" ht="5.0999999999999996" customHeight="1" x14ac:dyDescent="0.25">
      <c r="A189" s="142"/>
      <c r="B189" s="142"/>
      <c r="C189" s="142"/>
      <c r="D189" s="142"/>
      <c r="E189" s="142"/>
      <c r="F189" s="142"/>
      <c r="G189" s="142"/>
      <c r="H189" s="142"/>
      <c r="I189" s="142"/>
      <c r="J189" s="142"/>
      <c r="K189" s="142"/>
      <c r="L189" s="142"/>
      <c r="M189" s="142"/>
      <c r="N189" s="142"/>
      <c r="O189" s="142"/>
      <c r="P189" s="142"/>
      <c r="Q189" s="142"/>
      <c r="R189" s="142"/>
      <c r="S189" s="142"/>
      <c r="T189" s="142"/>
      <c r="U189" s="142"/>
      <c r="V189" s="142"/>
      <c r="W189" s="142"/>
      <c r="X189" s="142"/>
      <c r="Y189" s="142"/>
      <c r="Z189" s="142"/>
      <c r="AA189" s="142"/>
      <c r="AB189" s="142"/>
      <c r="AC189" s="142"/>
      <c r="AD189" s="142"/>
      <c r="AE189" s="142"/>
      <c r="AF189" s="142"/>
      <c r="AG189" s="142"/>
      <c r="AH189" s="142"/>
      <c r="AI189" s="142"/>
      <c r="AJ189" s="142"/>
      <c r="AK189" s="142"/>
      <c r="AL189" s="142"/>
      <c r="AM189" s="142"/>
      <c r="AN189" s="142"/>
      <c r="AO189" s="142"/>
      <c r="AP189" s="142"/>
      <c r="AQ189" s="142"/>
    </row>
    <row r="190" spans="1:43" ht="11.1" customHeight="1" x14ac:dyDescent="0.25">
      <c r="A190" s="129">
        <v>69</v>
      </c>
      <c r="B190" s="130" t="s">
        <v>532</v>
      </c>
      <c r="C190" s="131">
        <v>648</v>
      </c>
      <c r="D190" s="33"/>
      <c r="E190" s="33"/>
      <c r="F190" s="138">
        <v>1</v>
      </c>
      <c r="G190" s="33">
        <v>5</v>
      </c>
      <c r="H190" s="33"/>
      <c r="I190" s="33">
        <v>1170</v>
      </c>
      <c r="J190" s="33"/>
      <c r="K190" s="33"/>
      <c r="L190" s="33"/>
      <c r="M190" s="33"/>
      <c r="N190" s="54">
        <f t="shared" si="64"/>
        <v>1170</v>
      </c>
      <c r="O190" s="132">
        <f>A190</f>
        <v>69</v>
      </c>
      <c r="P190" s="129">
        <v>1</v>
      </c>
      <c r="Q190" s="32">
        <f>D190</f>
        <v>0</v>
      </c>
      <c r="R190" s="32">
        <f>IF((D190)&gt;0,N190,)</f>
        <v>0</v>
      </c>
      <c r="S190" s="32">
        <f>E190*0.5</f>
        <v>0</v>
      </c>
      <c r="T190" s="32">
        <f>IF((E190)&gt;0,N190,)</f>
        <v>0</v>
      </c>
      <c r="U190" s="32">
        <f t="shared" si="69"/>
        <v>5</v>
      </c>
      <c r="V190" s="32">
        <f t="shared" si="81"/>
        <v>1170</v>
      </c>
      <c r="W190" s="32">
        <f>H190*10</f>
        <v>0</v>
      </c>
      <c r="X190" s="32"/>
      <c r="Y190" s="57">
        <f t="shared" ref="Y190:Y194" si="82">Q190*R190+S190*T190+U190*V190+W190*X190</f>
        <v>5850</v>
      </c>
      <c r="Z190" s="67">
        <f t="shared" ref="Z190:Z193" si="83">Y190</f>
        <v>5850</v>
      </c>
      <c r="AA190" s="27">
        <f>Z190/$Z$238%</f>
        <v>0.67752935608401499</v>
      </c>
      <c r="AB190" s="56">
        <f>AA190</f>
        <v>0.67752935608401499</v>
      </c>
      <c r="AC190" s="67"/>
      <c r="AD190" s="27">
        <f>AC190/$AC$238%</f>
        <v>0</v>
      </c>
      <c r="AE190" s="51">
        <f>AD190</f>
        <v>0</v>
      </c>
      <c r="AF190" s="139"/>
      <c r="AG190" s="27">
        <f>AF190/$AF$238%</f>
        <v>0</v>
      </c>
      <c r="AH190" s="56">
        <f>AG190</f>
        <v>0</v>
      </c>
      <c r="AI190" s="48"/>
      <c r="AJ190" s="27">
        <f>AI190/$AI$238%</f>
        <v>0</v>
      </c>
      <c r="AK190" s="51">
        <f>AJ190</f>
        <v>0</v>
      </c>
      <c r="AL190" s="48">
        <f>Y191</f>
        <v>345</v>
      </c>
      <c r="AM190" s="27">
        <f>AL190/$AL$238%</f>
        <v>22.772277227722771</v>
      </c>
      <c r="AN190" s="51">
        <f>AM190</f>
        <v>22.772277227722771</v>
      </c>
      <c r="AO190" s="79">
        <f t="shared" si="68"/>
        <v>1.5018799631816848</v>
      </c>
      <c r="AP190" s="136"/>
      <c r="AQ190" s="137"/>
    </row>
    <row r="191" spans="1:43" ht="11.1" customHeight="1" x14ac:dyDescent="0.25">
      <c r="A191" s="129"/>
      <c r="B191" s="130"/>
      <c r="C191" s="131"/>
      <c r="D191" s="33"/>
      <c r="E191" s="33"/>
      <c r="F191" s="138">
        <v>1</v>
      </c>
      <c r="G191" s="33">
        <v>5</v>
      </c>
      <c r="H191" s="33"/>
      <c r="I191" s="33"/>
      <c r="J191" s="33"/>
      <c r="K191" s="33"/>
      <c r="L191" s="33"/>
      <c r="M191" s="33">
        <v>69</v>
      </c>
      <c r="N191" s="54">
        <f t="shared" si="64"/>
        <v>69</v>
      </c>
      <c r="O191" s="132">
        <v>69</v>
      </c>
      <c r="P191" s="129">
        <v>5</v>
      </c>
      <c r="Q191" s="32"/>
      <c r="R191" s="32"/>
      <c r="S191" s="32"/>
      <c r="T191" s="32"/>
      <c r="U191" s="32">
        <f t="shared" si="69"/>
        <v>5</v>
      </c>
      <c r="V191" s="32">
        <f t="shared" si="81"/>
        <v>69</v>
      </c>
      <c r="W191" s="32"/>
      <c r="X191" s="32"/>
      <c r="Y191" s="57">
        <f t="shared" si="82"/>
        <v>345</v>
      </c>
      <c r="Z191" s="67"/>
      <c r="AA191" s="27"/>
      <c r="AB191" s="56"/>
      <c r="AC191" s="67"/>
      <c r="AD191" s="27"/>
      <c r="AE191" s="51"/>
      <c r="AF191" s="139"/>
      <c r="AG191" s="27"/>
      <c r="AH191" s="56"/>
      <c r="AI191" s="48"/>
      <c r="AJ191" s="27"/>
      <c r="AK191" s="51"/>
      <c r="AL191" s="48"/>
      <c r="AM191" s="27">
        <f>AL191/$AL$238%</f>
        <v>0</v>
      </c>
      <c r="AN191" s="51"/>
      <c r="AO191" s="79">
        <f t="shared" si="68"/>
        <v>0</v>
      </c>
      <c r="AP191" s="136"/>
      <c r="AQ191" s="137"/>
    </row>
    <row r="192" spans="1:43" ht="5.0999999999999996" customHeight="1" x14ac:dyDescent="0.25">
      <c r="A192" s="142"/>
      <c r="B192" s="142"/>
      <c r="C192" s="142"/>
      <c r="D192" s="142"/>
      <c r="E192" s="142"/>
      <c r="F192" s="142"/>
      <c r="G192" s="142"/>
      <c r="H192" s="142"/>
      <c r="I192" s="142"/>
      <c r="J192" s="142"/>
      <c r="K192" s="142"/>
      <c r="L192" s="142"/>
      <c r="M192" s="142"/>
      <c r="N192" s="142"/>
      <c r="O192" s="142"/>
      <c r="P192" s="142"/>
      <c r="Q192" s="142"/>
      <c r="R192" s="142"/>
      <c r="S192" s="142"/>
      <c r="T192" s="142"/>
      <c r="U192" s="142"/>
      <c r="V192" s="142"/>
      <c r="W192" s="142"/>
      <c r="X192" s="142"/>
      <c r="Y192" s="142"/>
      <c r="Z192" s="142"/>
      <c r="AA192" s="142"/>
      <c r="AB192" s="142"/>
      <c r="AC192" s="142"/>
      <c r="AD192" s="142"/>
      <c r="AE192" s="142"/>
      <c r="AF192" s="142"/>
      <c r="AG192" s="142"/>
      <c r="AH192" s="142"/>
      <c r="AI192" s="142"/>
      <c r="AJ192" s="142"/>
      <c r="AK192" s="142"/>
      <c r="AL192" s="142"/>
      <c r="AM192" s="142"/>
      <c r="AN192" s="142"/>
      <c r="AO192" s="142"/>
      <c r="AP192" s="142"/>
      <c r="AQ192" s="142"/>
    </row>
    <row r="193" spans="1:43" ht="11.1" customHeight="1" x14ac:dyDescent="0.25">
      <c r="A193" s="129">
        <v>70</v>
      </c>
      <c r="B193" s="130" t="s">
        <v>78</v>
      </c>
      <c r="C193" s="131">
        <v>649</v>
      </c>
      <c r="D193" s="33"/>
      <c r="E193" s="33"/>
      <c r="F193" s="138">
        <v>1</v>
      </c>
      <c r="G193" s="33">
        <v>5</v>
      </c>
      <c r="H193" s="33"/>
      <c r="I193" s="33">
        <v>1170</v>
      </c>
      <c r="J193" s="33"/>
      <c r="K193" s="33"/>
      <c r="L193" s="33"/>
      <c r="M193" s="33"/>
      <c r="N193" s="54">
        <f t="shared" si="64"/>
        <v>1170</v>
      </c>
      <c r="O193" s="132">
        <f>A193</f>
        <v>70</v>
      </c>
      <c r="P193" s="129">
        <v>1</v>
      </c>
      <c r="Q193" s="32">
        <f>D193</f>
        <v>0</v>
      </c>
      <c r="R193" s="32">
        <f>IF((D193)&gt;0,N193,)</f>
        <v>0</v>
      </c>
      <c r="S193" s="32">
        <f>E193*0.5</f>
        <v>0</v>
      </c>
      <c r="T193" s="32">
        <f>IF((E193)&gt;0,N193,)</f>
        <v>0</v>
      </c>
      <c r="U193" s="32">
        <f t="shared" si="69"/>
        <v>5</v>
      </c>
      <c r="V193" s="32">
        <f t="shared" si="81"/>
        <v>1170</v>
      </c>
      <c r="W193" s="32">
        <f>H193*10</f>
        <v>0</v>
      </c>
      <c r="X193" s="32"/>
      <c r="Y193" s="57">
        <f t="shared" si="82"/>
        <v>5850</v>
      </c>
      <c r="Z193" s="67">
        <f t="shared" si="83"/>
        <v>5850</v>
      </c>
      <c r="AA193" s="27">
        <f>Z193/$Z$238%</f>
        <v>0.67752935608401499</v>
      </c>
      <c r="AB193" s="56">
        <f>AA193</f>
        <v>0.67752935608401499</v>
      </c>
      <c r="AC193" s="67"/>
      <c r="AD193" s="27">
        <f>AC193/$AC$238%</f>
        <v>0</v>
      </c>
      <c r="AE193" s="51">
        <f>AD193</f>
        <v>0</v>
      </c>
      <c r="AF193" s="139"/>
      <c r="AG193" s="27">
        <f>AF193/$AF$238%</f>
        <v>0</v>
      </c>
      <c r="AH193" s="56">
        <f>AG193</f>
        <v>0</v>
      </c>
      <c r="AI193" s="48"/>
      <c r="AJ193" s="27">
        <f>AI193/$AI$238%</f>
        <v>0</v>
      </c>
      <c r="AK193" s="51">
        <f>AJ193</f>
        <v>0</v>
      </c>
      <c r="AL193" s="48">
        <f>Y194</f>
        <v>375</v>
      </c>
      <c r="AM193" s="27">
        <f>AL193/$AL$238%</f>
        <v>24.752475247524753</v>
      </c>
      <c r="AN193" s="51">
        <f>AM193</f>
        <v>24.752475247524753</v>
      </c>
      <c r="AO193" s="79">
        <f t="shared" si="68"/>
        <v>1.5910780721817739</v>
      </c>
      <c r="AP193" s="136"/>
      <c r="AQ193" s="137"/>
    </row>
    <row r="194" spans="1:43" ht="11.1" customHeight="1" x14ac:dyDescent="0.25">
      <c r="A194" s="129"/>
      <c r="B194" s="130"/>
      <c r="C194" s="131"/>
      <c r="D194" s="33"/>
      <c r="E194" s="33"/>
      <c r="F194" s="138">
        <v>1</v>
      </c>
      <c r="G194" s="33">
        <v>5</v>
      </c>
      <c r="H194" s="33"/>
      <c r="I194" s="33"/>
      <c r="J194" s="33"/>
      <c r="K194" s="33"/>
      <c r="L194" s="33"/>
      <c r="M194" s="33">
        <v>75</v>
      </c>
      <c r="N194" s="54">
        <f t="shared" si="64"/>
        <v>75</v>
      </c>
      <c r="O194" s="132">
        <v>70</v>
      </c>
      <c r="P194" s="129">
        <v>5</v>
      </c>
      <c r="Q194" s="32"/>
      <c r="R194" s="32"/>
      <c r="S194" s="32"/>
      <c r="T194" s="32"/>
      <c r="U194" s="32">
        <f t="shared" si="69"/>
        <v>5</v>
      </c>
      <c r="V194" s="32">
        <f t="shared" si="81"/>
        <v>75</v>
      </c>
      <c r="W194" s="32"/>
      <c r="X194" s="32"/>
      <c r="Y194" s="57">
        <f t="shared" si="82"/>
        <v>375</v>
      </c>
      <c r="Z194" s="67"/>
      <c r="AA194" s="27"/>
      <c r="AB194" s="56"/>
      <c r="AC194" s="67"/>
      <c r="AD194" s="27"/>
      <c r="AE194" s="51"/>
      <c r="AF194" s="139"/>
      <c r="AG194" s="27"/>
      <c r="AH194" s="56"/>
      <c r="AI194" s="48"/>
      <c r="AJ194" s="27"/>
      <c r="AK194" s="51"/>
      <c r="AL194" s="48"/>
      <c r="AM194" s="27"/>
      <c r="AN194" s="51"/>
      <c r="AO194" s="79">
        <f t="shared" si="68"/>
        <v>0</v>
      </c>
      <c r="AP194" s="136"/>
      <c r="AQ194" s="137"/>
    </row>
    <row r="195" spans="1:43" ht="5.0999999999999996" customHeight="1" x14ac:dyDescent="0.25">
      <c r="A195" s="142"/>
      <c r="B195" s="142"/>
      <c r="C195" s="142"/>
      <c r="D195" s="142"/>
      <c r="E195" s="142"/>
      <c r="F195" s="142"/>
      <c r="G195" s="142"/>
      <c r="H195" s="142"/>
      <c r="I195" s="142"/>
      <c r="J195" s="142"/>
      <c r="K195" s="142"/>
      <c r="L195" s="142"/>
      <c r="M195" s="142"/>
      <c r="N195" s="142"/>
      <c r="O195" s="142"/>
      <c r="P195" s="142"/>
      <c r="Q195" s="142"/>
      <c r="R195" s="142"/>
      <c r="S195" s="142"/>
      <c r="T195" s="142"/>
      <c r="U195" s="142"/>
      <c r="V195" s="142"/>
      <c r="W195" s="142"/>
      <c r="X195" s="142"/>
      <c r="Y195" s="142"/>
      <c r="Z195" s="142"/>
      <c r="AA195" s="142"/>
      <c r="AB195" s="142"/>
      <c r="AC195" s="142"/>
      <c r="AD195" s="142"/>
      <c r="AE195" s="142"/>
      <c r="AF195" s="142"/>
      <c r="AG195" s="142"/>
      <c r="AH195" s="142"/>
      <c r="AI195" s="142"/>
      <c r="AJ195" s="142"/>
      <c r="AK195" s="142"/>
      <c r="AL195" s="142"/>
      <c r="AM195" s="142"/>
      <c r="AN195" s="142"/>
      <c r="AO195" s="142"/>
      <c r="AP195" s="142"/>
      <c r="AQ195" s="142"/>
    </row>
    <row r="196" spans="1:43" ht="11.1" customHeight="1" x14ac:dyDescent="0.25">
      <c r="A196" s="129">
        <v>71</v>
      </c>
      <c r="B196" s="130" t="s">
        <v>79</v>
      </c>
      <c r="C196" s="131">
        <v>650</v>
      </c>
      <c r="D196" s="33"/>
      <c r="E196" s="33"/>
      <c r="F196" s="138">
        <v>1</v>
      </c>
      <c r="G196" s="33">
        <v>5</v>
      </c>
      <c r="H196" s="33"/>
      <c r="I196" s="33">
        <v>1170</v>
      </c>
      <c r="J196" s="33"/>
      <c r="K196" s="33"/>
      <c r="L196" s="33"/>
      <c r="M196" s="33"/>
      <c r="N196" s="54">
        <f t="shared" si="64"/>
        <v>1170</v>
      </c>
      <c r="O196" s="132">
        <f>A196</f>
        <v>71</v>
      </c>
      <c r="P196" s="129">
        <v>1</v>
      </c>
      <c r="Q196" s="32">
        <f>D196</f>
        <v>0</v>
      </c>
      <c r="R196" s="32">
        <f>IF((D196)&gt;0,N196,)</f>
        <v>0</v>
      </c>
      <c r="S196" s="32">
        <f>E196*0.5</f>
        <v>0</v>
      </c>
      <c r="T196" s="32">
        <f>IF((E196)&gt;0,N196,)</f>
        <v>0</v>
      </c>
      <c r="U196" s="32">
        <f t="shared" si="69"/>
        <v>5</v>
      </c>
      <c r="V196" s="32">
        <f>IF((F196)&gt;0,N196,)</f>
        <v>1170</v>
      </c>
      <c r="W196" s="32">
        <f>H196*10</f>
        <v>0</v>
      </c>
      <c r="X196" s="32"/>
      <c r="Y196" s="57">
        <f>Q196*R196+S196*T196+U196*V196+W196*X196</f>
        <v>5850</v>
      </c>
      <c r="Z196" s="67">
        <f>Y196</f>
        <v>5850</v>
      </c>
      <c r="AA196" s="27">
        <f>Z196/$Z$238%</f>
        <v>0.67752935608401499</v>
      </c>
      <c r="AB196" s="56">
        <f>AA196</f>
        <v>0.67752935608401499</v>
      </c>
      <c r="AC196" s="67"/>
      <c r="AD196" s="27">
        <f>AC196/$AC$238%</f>
        <v>0</v>
      </c>
      <c r="AE196" s="51">
        <f>AD196</f>
        <v>0</v>
      </c>
      <c r="AF196" s="139"/>
      <c r="AG196" s="27">
        <f>AF196/$AF$238%</f>
        <v>0</v>
      </c>
      <c r="AH196" s="56">
        <f>AG196</f>
        <v>0</v>
      </c>
      <c r="AI196" s="48"/>
      <c r="AJ196" s="27">
        <f>AI196/$AI$238%</f>
        <v>0</v>
      </c>
      <c r="AK196" s="51">
        <f>AJ196</f>
        <v>0</v>
      </c>
      <c r="AL196" s="48"/>
      <c r="AM196" s="27">
        <f>AL196/$AI$238%</f>
        <v>0</v>
      </c>
      <c r="AN196" s="51">
        <f>AM196</f>
        <v>0</v>
      </c>
      <c r="AO196" s="79">
        <f t="shared" si="68"/>
        <v>0.47610170968065912</v>
      </c>
      <c r="AP196" s="136"/>
      <c r="AQ196" s="137"/>
    </row>
    <row r="197" spans="1:43" ht="5.0999999999999996" customHeight="1" x14ac:dyDescent="0.25">
      <c r="A197" s="142"/>
      <c r="B197" s="142"/>
      <c r="C197" s="142"/>
      <c r="D197" s="142"/>
      <c r="E197" s="142"/>
      <c r="F197" s="142"/>
      <c r="G197" s="142"/>
      <c r="H197" s="142"/>
      <c r="I197" s="142"/>
      <c r="J197" s="142"/>
      <c r="K197" s="142"/>
      <c r="L197" s="142"/>
      <c r="M197" s="142"/>
      <c r="N197" s="142"/>
      <c r="O197" s="142"/>
      <c r="P197" s="142"/>
      <c r="Q197" s="142"/>
      <c r="R197" s="142"/>
      <c r="S197" s="142"/>
      <c r="T197" s="142"/>
      <c r="U197" s="142"/>
      <c r="V197" s="142"/>
      <c r="W197" s="142"/>
      <c r="X197" s="142"/>
      <c r="Y197" s="142"/>
      <c r="Z197" s="142"/>
      <c r="AA197" s="142"/>
      <c r="AB197" s="142"/>
      <c r="AC197" s="142"/>
      <c r="AD197" s="142"/>
      <c r="AE197" s="142"/>
      <c r="AF197" s="142"/>
      <c r="AG197" s="142"/>
      <c r="AH197" s="142"/>
      <c r="AI197" s="142"/>
      <c r="AJ197" s="142"/>
      <c r="AK197" s="142"/>
      <c r="AL197" s="142"/>
      <c r="AM197" s="142"/>
      <c r="AN197" s="142"/>
      <c r="AO197" s="142"/>
      <c r="AP197" s="142"/>
      <c r="AQ197" s="142"/>
    </row>
    <row r="198" spans="1:43" ht="11.1" customHeight="1" x14ac:dyDescent="0.25">
      <c r="A198" s="129">
        <v>72</v>
      </c>
      <c r="B198" s="130" t="s">
        <v>520</v>
      </c>
      <c r="C198" s="131">
        <v>651</v>
      </c>
      <c r="D198" s="33"/>
      <c r="E198" s="33"/>
      <c r="F198" s="138">
        <v>1</v>
      </c>
      <c r="G198" s="33">
        <v>5</v>
      </c>
      <c r="H198" s="33"/>
      <c r="I198" s="33">
        <v>1170</v>
      </c>
      <c r="J198" s="33"/>
      <c r="K198" s="33"/>
      <c r="L198" s="33"/>
      <c r="M198" s="33"/>
      <c r="N198" s="54">
        <f t="shared" si="64"/>
        <v>1170</v>
      </c>
      <c r="O198" s="132">
        <f>A198</f>
        <v>72</v>
      </c>
      <c r="P198" s="129">
        <v>1</v>
      </c>
      <c r="Q198" s="32">
        <f>D198</f>
        <v>0</v>
      </c>
      <c r="R198" s="32">
        <f>IF((D198)&gt;0,N198,)</f>
        <v>0</v>
      </c>
      <c r="S198" s="32">
        <f>E198*0.5</f>
        <v>0</v>
      </c>
      <c r="T198" s="32">
        <f>IF((E198)&gt;0,N198,)</f>
        <v>0</v>
      </c>
      <c r="U198" s="32">
        <f t="shared" si="69"/>
        <v>5</v>
      </c>
      <c r="V198" s="32">
        <f>IF((F198)&gt;0,N198,)</f>
        <v>1170</v>
      </c>
      <c r="W198" s="32">
        <f>H198*10</f>
        <v>0</v>
      </c>
      <c r="X198" s="32"/>
      <c r="Y198" s="57">
        <f>Q198*R198+S198*T198+U198*V198+W198*X198</f>
        <v>5850</v>
      </c>
      <c r="Z198" s="67">
        <f>Y198</f>
        <v>5850</v>
      </c>
      <c r="AA198" s="27">
        <f>Z198/$Z$238%</f>
        <v>0.67752935608401499</v>
      </c>
      <c r="AB198" s="56">
        <f>AA198</f>
        <v>0.67752935608401499</v>
      </c>
      <c r="AC198" s="67"/>
      <c r="AD198" s="27">
        <f>AC198/$AC$238%</f>
        <v>0</v>
      </c>
      <c r="AE198" s="51">
        <f>AD198</f>
        <v>0</v>
      </c>
      <c r="AF198" s="139"/>
      <c r="AG198" s="27">
        <f>AF198/$AF$238%</f>
        <v>0</v>
      </c>
      <c r="AH198" s="56">
        <f>AG198</f>
        <v>0</v>
      </c>
      <c r="AI198" s="48"/>
      <c r="AJ198" s="27">
        <f>AI198/$AI$238%</f>
        <v>0</v>
      </c>
      <c r="AK198" s="51">
        <f>AJ198</f>
        <v>0</v>
      </c>
      <c r="AL198" s="48"/>
      <c r="AM198" s="27">
        <f>AL198/$AI$238%</f>
        <v>0</v>
      </c>
      <c r="AN198" s="51">
        <f>AM198</f>
        <v>0</v>
      </c>
      <c r="AO198" s="79">
        <f t="shared" si="68"/>
        <v>0.47610170968065912</v>
      </c>
      <c r="AP198" s="136"/>
      <c r="AQ198" s="137"/>
    </row>
    <row r="199" spans="1:43" ht="5.0999999999999996" customHeight="1" x14ac:dyDescent="0.25">
      <c r="A199" s="142"/>
      <c r="B199" s="142"/>
      <c r="C199" s="142"/>
      <c r="D199" s="142"/>
      <c r="E199" s="142"/>
      <c r="F199" s="142"/>
      <c r="G199" s="142"/>
      <c r="H199" s="142"/>
      <c r="I199" s="142"/>
      <c r="J199" s="142"/>
      <c r="K199" s="142"/>
      <c r="L199" s="142"/>
      <c r="M199" s="142"/>
      <c r="N199" s="142"/>
      <c r="O199" s="142"/>
      <c r="P199" s="142"/>
      <c r="Q199" s="142"/>
      <c r="R199" s="142"/>
      <c r="S199" s="142"/>
      <c r="T199" s="142"/>
      <c r="U199" s="142"/>
      <c r="V199" s="142"/>
      <c r="W199" s="142"/>
      <c r="X199" s="142"/>
      <c r="Y199" s="142"/>
      <c r="Z199" s="142"/>
      <c r="AA199" s="142"/>
      <c r="AB199" s="142"/>
      <c r="AC199" s="142"/>
      <c r="AD199" s="142"/>
      <c r="AE199" s="142"/>
      <c r="AF199" s="142"/>
      <c r="AG199" s="142"/>
      <c r="AH199" s="142"/>
      <c r="AI199" s="142"/>
      <c r="AJ199" s="142"/>
      <c r="AK199" s="142"/>
      <c r="AL199" s="142"/>
      <c r="AM199" s="142"/>
      <c r="AN199" s="142"/>
      <c r="AO199" s="142"/>
      <c r="AP199" s="142"/>
      <c r="AQ199" s="142"/>
    </row>
    <row r="200" spans="1:43" ht="11.1" customHeight="1" x14ac:dyDescent="0.25">
      <c r="A200" s="129">
        <v>73</v>
      </c>
      <c r="B200" s="130" t="s">
        <v>533</v>
      </c>
      <c r="C200" s="131">
        <v>652</v>
      </c>
      <c r="D200" s="33"/>
      <c r="E200" s="33"/>
      <c r="F200" s="138">
        <v>1</v>
      </c>
      <c r="G200" s="33">
        <v>5</v>
      </c>
      <c r="H200" s="33"/>
      <c r="I200" s="33">
        <v>1170</v>
      </c>
      <c r="J200" s="33"/>
      <c r="K200" s="33"/>
      <c r="L200" s="33"/>
      <c r="M200" s="33"/>
      <c r="N200" s="54">
        <f t="shared" si="64"/>
        <v>1170</v>
      </c>
      <c r="O200" s="132">
        <f>A200</f>
        <v>73</v>
      </c>
      <c r="P200" s="129">
        <v>1</v>
      </c>
      <c r="Q200" s="32">
        <f>D200</f>
        <v>0</v>
      </c>
      <c r="R200" s="32">
        <f>IF((D200)&gt;0,N200,)</f>
        <v>0</v>
      </c>
      <c r="S200" s="32">
        <f>E200*0.5</f>
        <v>0</v>
      </c>
      <c r="T200" s="32">
        <f>IF((E200)&gt;0,N200,)</f>
        <v>0</v>
      </c>
      <c r="U200" s="32">
        <f t="shared" si="69"/>
        <v>5</v>
      </c>
      <c r="V200" s="32">
        <f>IF((F200)&gt;0,N200,)</f>
        <v>1170</v>
      </c>
      <c r="W200" s="32">
        <f>H200*10</f>
        <v>0</v>
      </c>
      <c r="X200" s="32"/>
      <c r="Y200" s="57">
        <f>Q200*R200+S200*T200+U200*V200+W200*X200</f>
        <v>5850</v>
      </c>
      <c r="Z200" s="67">
        <f>Y200</f>
        <v>5850</v>
      </c>
      <c r="AA200" s="27">
        <f>Z200/$Z$238%</f>
        <v>0.67752935608401499</v>
      </c>
      <c r="AB200" s="56">
        <f>AA200</f>
        <v>0.67752935608401499</v>
      </c>
      <c r="AC200" s="67"/>
      <c r="AD200" s="27">
        <f>AC200/$AC$238%</f>
        <v>0</v>
      </c>
      <c r="AE200" s="51">
        <f>AD200</f>
        <v>0</v>
      </c>
      <c r="AF200" s="139"/>
      <c r="AG200" s="27">
        <f>AF200/$AF$238%</f>
        <v>0</v>
      </c>
      <c r="AH200" s="56">
        <f>AG200</f>
        <v>0</v>
      </c>
      <c r="AI200" s="48"/>
      <c r="AJ200" s="27">
        <f>AI200/$AI$238%</f>
        <v>0</v>
      </c>
      <c r="AK200" s="51">
        <f>AJ200</f>
        <v>0</v>
      </c>
      <c r="AL200" s="48"/>
      <c r="AM200" s="27">
        <f>AL200/$AI$238%</f>
        <v>0</v>
      </c>
      <c r="AN200" s="51">
        <f>AM200</f>
        <v>0</v>
      </c>
      <c r="AO200" s="79">
        <f t="shared" si="68"/>
        <v>0.47610170968065912</v>
      </c>
      <c r="AP200" s="136"/>
      <c r="AQ200" s="137"/>
    </row>
    <row r="201" spans="1:43" ht="5.0999999999999996" customHeight="1" x14ac:dyDescent="0.25">
      <c r="A201" s="142"/>
      <c r="B201" s="142"/>
      <c r="C201" s="142"/>
      <c r="D201" s="142"/>
      <c r="E201" s="142"/>
      <c r="F201" s="142"/>
      <c r="G201" s="142"/>
      <c r="H201" s="142"/>
      <c r="I201" s="142"/>
      <c r="J201" s="142"/>
      <c r="K201" s="142"/>
      <c r="L201" s="142"/>
      <c r="M201" s="142"/>
      <c r="N201" s="142"/>
      <c r="O201" s="142"/>
      <c r="P201" s="142"/>
      <c r="Q201" s="142"/>
      <c r="R201" s="142"/>
      <c r="S201" s="142"/>
      <c r="T201" s="142"/>
      <c r="U201" s="142"/>
      <c r="V201" s="142"/>
      <c r="W201" s="142"/>
      <c r="X201" s="142"/>
      <c r="Y201" s="142"/>
      <c r="Z201" s="142"/>
      <c r="AA201" s="142"/>
      <c r="AB201" s="142"/>
      <c r="AC201" s="142"/>
      <c r="AD201" s="142"/>
      <c r="AE201" s="142"/>
      <c r="AF201" s="142"/>
      <c r="AG201" s="142"/>
      <c r="AH201" s="142"/>
      <c r="AI201" s="142"/>
      <c r="AJ201" s="142"/>
      <c r="AK201" s="142"/>
      <c r="AL201" s="142"/>
      <c r="AM201" s="142"/>
      <c r="AN201" s="142"/>
      <c r="AO201" s="142"/>
      <c r="AP201" s="142"/>
      <c r="AQ201" s="142"/>
    </row>
    <row r="202" spans="1:43" ht="11.1" customHeight="1" x14ac:dyDescent="0.25">
      <c r="A202" s="129">
        <v>74</v>
      </c>
      <c r="B202" s="130" t="s">
        <v>80</v>
      </c>
      <c r="C202" s="131">
        <v>654</v>
      </c>
      <c r="D202" s="33"/>
      <c r="E202" s="33"/>
      <c r="F202" s="138">
        <v>1</v>
      </c>
      <c r="G202" s="33">
        <v>5</v>
      </c>
      <c r="H202" s="33"/>
      <c r="I202" s="33">
        <v>1170</v>
      </c>
      <c r="J202" s="33"/>
      <c r="K202" s="33"/>
      <c r="L202" s="33"/>
      <c r="M202" s="33"/>
      <c r="N202" s="54">
        <f t="shared" si="64"/>
        <v>1170</v>
      </c>
      <c r="O202" s="132">
        <f>A202</f>
        <v>74</v>
      </c>
      <c r="P202" s="129">
        <v>1</v>
      </c>
      <c r="Q202" s="32">
        <f>D202</f>
        <v>0</v>
      </c>
      <c r="R202" s="32">
        <f>IF((D202)&gt;0,N202,)</f>
        <v>0</v>
      </c>
      <c r="S202" s="32">
        <f>E202*0.5</f>
        <v>0</v>
      </c>
      <c r="T202" s="32">
        <f>IF((E202)&gt;0,N202,)</f>
        <v>0</v>
      </c>
      <c r="U202" s="32">
        <f t="shared" si="69"/>
        <v>5</v>
      </c>
      <c r="V202" s="32">
        <f>IF((F202)&gt;0,N202,)</f>
        <v>1170</v>
      </c>
      <c r="W202" s="32">
        <f>H202*10</f>
        <v>0</v>
      </c>
      <c r="X202" s="32"/>
      <c r="Y202" s="57">
        <f>Q202*R202+S202*T202+U202*V202+W202*X202</f>
        <v>5850</v>
      </c>
      <c r="Z202" s="67">
        <f>Y202</f>
        <v>5850</v>
      </c>
      <c r="AA202" s="27">
        <f>Z202/$Z$238%</f>
        <v>0.67752935608401499</v>
      </c>
      <c r="AB202" s="56">
        <f>AA202</f>
        <v>0.67752935608401499</v>
      </c>
      <c r="AC202" s="67"/>
      <c r="AD202" s="27">
        <f>AC202/$AC$238%</f>
        <v>0</v>
      </c>
      <c r="AE202" s="51">
        <f>AD202</f>
        <v>0</v>
      </c>
      <c r="AF202" s="139"/>
      <c r="AG202" s="27">
        <f>AF202/$AF$238%</f>
        <v>0</v>
      </c>
      <c r="AH202" s="56">
        <f>AG202</f>
        <v>0</v>
      </c>
      <c r="AI202" s="48"/>
      <c r="AJ202" s="27">
        <f>AI202/$AI$238%</f>
        <v>0</v>
      </c>
      <c r="AK202" s="51">
        <f>AJ202</f>
        <v>0</v>
      </c>
      <c r="AL202" s="48"/>
      <c r="AM202" s="27">
        <f>AL202/$AI$238%</f>
        <v>0</v>
      </c>
      <c r="AN202" s="51">
        <f>AM202</f>
        <v>0</v>
      </c>
      <c r="AO202" s="79">
        <f t="shared" si="68"/>
        <v>0.47610170968065912</v>
      </c>
      <c r="AP202" s="136"/>
      <c r="AQ202" s="137"/>
    </row>
    <row r="203" spans="1:43" ht="5.0999999999999996" customHeight="1" x14ac:dyDescent="0.25">
      <c r="A203" s="142"/>
      <c r="B203" s="142"/>
      <c r="C203" s="142"/>
      <c r="D203" s="142"/>
      <c r="E203" s="142"/>
      <c r="F203" s="142"/>
      <c r="G203" s="142"/>
      <c r="H203" s="142"/>
      <c r="I203" s="142"/>
      <c r="J203" s="142"/>
      <c r="K203" s="142"/>
      <c r="L203" s="142"/>
      <c r="M203" s="142"/>
      <c r="N203" s="142"/>
      <c r="O203" s="142"/>
      <c r="P203" s="142"/>
      <c r="Q203" s="142"/>
      <c r="R203" s="142"/>
      <c r="S203" s="142"/>
      <c r="T203" s="142"/>
      <c r="U203" s="142"/>
      <c r="V203" s="142"/>
      <c r="W203" s="142"/>
      <c r="X203" s="142"/>
      <c r="Y203" s="142"/>
      <c r="Z203" s="142"/>
      <c r="AA203" s="142"/>
      <c r="AB203" s="142"/>
      <c r="AC203" s="142"/>
      <c r="AD203" s="142"/>
      <c r="AE203" s="142"/>
      <c r="AF203" s="142"/>
      <c r="AG203" s="142"/>
      <c r="AH203" s="142"/>
      <c r="AI203" s="142"/>
      <c r="AJ203" s="142"/>
      <c r="AK203" s="142"/>
      <c r="AL203" s="142"/>
      <c r="AM203" s="142"/>
      <c r="AN203" s="142"/>
      <c r="AO203" s="142"/>
      <c r="AP203" s="142"/>
      <c r="AQ203" s="142"/>
    </row>
    <row r="204" spans="1:43" ht="11.1" customHeight="1" x14ac:dyDescent="0.25">
      <c r="A204" s="129">
        <v>75</v>
      </c>
      <c r="B204" s="130" t="s">
        <v>81</v>
      </c>
      <c r="C204" s="131">
        <v>655</v>
      </c>
      <c r="D204" s="33"/>
      <c r="E204" s="33"/>
      <c r="F204" s="138">
        <v>1</v>
      </c>
      <c r="G204" s="33">
        <v>5</v>
      </c>
      <c r="H204" s="33"/>
      <c r="I204" s="33">
        <v>1170</v>
      </c>
      <c r="J204" s="33"/>
      <c r="K204" s="33"/>
      <c r="L204" s="33"/>
      <c r="M204" s="33"/>
      <c r="N204" s="54">
        <f t="shared" si="64"/>
        <v>1170</v>
      </c>
      <c r="O204" s="132">
        <f>A204</f>
        <v>75</v>
      </c>
      <c r="P204" s="129">
        <v>1</v>
      </c>
      <c r="Q204" s="32">
        <f>D204</f>
        <v>0</v>
      </c>
      <c r="R204" s="32">
        <f>IF((D204)&gt;0,N204,)</f>
        <v>0</v>
      </c>
      <c r="S204" s="32">
        <f>E204*0.5</f>
        <v>0</v>
      </c>
      <c r="T204" s="32">
        <f>IF((E204)&gt;0,N204,)</f>
        <v>0</v>
      </c>
      <c r="U204" s="32">
        <f t="shared" si="69"/>
        <v>5</v>
      </c>
      <c r="V204" s="32">
        <f>IF((F204)&gt;0,N204,)</f>
        <v>1170</v>
      </c>
      <c r="W204" s="32">
        <f>H204*10</f>
        <v>0</v>
      </c>
      <c r="X204" s="32"/>
      <c r="Y204" s="57">
        <f>Q204*R204+S204*T204+U204*V204+W204*X204</f>
        <v>5850</v>
      </c>
      <c r="Z204" s="67">
        <f>Y204</f>
        <v>5850</v>
      </c>
      <c r="AA204" s="27">
        <f>Z204/$Z$238%</f>
        <v>0.67752935608401499</v>
      </c>
      <c r="AB204" s="56">
        <f>AA204</f>
        <v>0.67752935608401499</v>
      </c>
      <c r="AC204" s="67"/>
      <c r="AD204" s="27">
        <f>AC204/$AC$238%</f>
        <v>0</v>
      </c>
      <c r="AE204" s="51">
        <f>AD204</f>
        <v>0</v>
      </c>
      <c r="AF204" s="139"/>
      <c r="AG204" s="27">
        <f>AF204/$AF$238%</f>
        <v>0</v>
      </c>
      <c r="AH204" s="56">
        <f>AG204</f>
        <v>0</v>
      </c>
      <c r="AI204" s="48"/>
      <c r="AJ204" s="27">
        <f>AI204/$AI$238%</f>
        <v>0</v>
      </c>
      <c r="AK204" s="51">
        <f>AJ204</f>
        <v>0</v>
      </c>
      <c r="AL204" s="48"/>
      <c r="AM204" s="27">
        <f>AL204/$AI$238%</f>
        <v>0</v>
      </c>
      <c r="AN204" s="51">
        <f>AM204</f>
        <v>0</v>
      </c>
      <c r="AO204" s="79">
        <f t="shared" si="68"/>
        <v>0.47610170968065912</v>
      </c>
      <c r="AP204" s="136"/>
      <c r="AQ204" s="137"/>
    </row>
    <row r="205" spans="1:43" ht="5.0999999999999996" customHeight="1" x14ac:dyDescent="0.25">
      <c r="A205" s="142"/>
      <c r="B205" s="142"/>
      <c r="C205" s="142"/>
      <c r="D205" s="142"/>
      <c r="E205" s="142"/>
      <c r="F205" s="142"/>
      <c r="G205" s="142"/>
      <c r="H205" s="142"/>
      <c r="I205" s="142"/>
      <c r="J205" s="142"/>
      <c r="K205" s="142"/>
      <c r="L205" s="142"/>
      <c r="M205" s="142"/>
      <c r="N205" s="142"/>
      <c r="O205" s="142"/>
      <c r="P205" s="142"/>
      <c r="Q205" s="142"/>
      <c r="R205" s="142"/>
      <c r="S205" s="142"/>
      <c r="T205" s="142"/>
      <c r="U205" s="142"/>
      <c r="V205" s="142"/>
      <c r="W205" s="142"/>
      <c r="X205" s="142"/>
      <c r="Y205" s="142"/>
      <c r="Z205" s="142"/>
      <c r="AA205" s="142"/>
      <c r="AB205" s="142"/>
      <c r="AC205" s="142"/>
      <c r="AD205" s="142"/>
      <c r="AE205" s="142"/>
      <c r="AF205" s="142"/>
      <c r="AG205" s="142"/>
      <c r="AH205" s="142"/>
      <c r="AI205" s="142"/>
      <c r="AJ205" s="142"/>
      <c r="AK205" s="142"/>
      <c r="AL205" s="142"/>
      <c r="AM205" s="142"/>
      <c r="AN205" s="142"/>
      <c r="AO205" s="142"/>
      <c r="AP205" s="142"/>
      <c r="AQ205" s="142"/>
    </row>
    <row r="206" spans="1:43" ht="12" customHeight="1" x14ac:dyDescent="0.25">
      <c r="A206" s="129">
        <v>76</v>
      </c>
      <c r="B206" s="130" t="s">
        <v>248</v>
      </c>
      <c r="C206" s="131">
        <v>656</v>
      </c>
      <c r="D206" s="33"/>
      <c r="E206" s="33"/>
      <c r="F206" s="138">
        <v>1</v>
      </c>
      <c r="G206" s="33">
        <v>5</v>
      </c>
      <c r="H206" s="33"/>
      <c r="I206" s="33">
        <v>1170</v>
      </c>
      <c r="J206" s="33"/>
      <c r="K206" s="33"/>
      <c r="L206" s="33"/>
      <c r="M206" s="33"/>
      <c r="N206" s="54">
        <f t="shared" si="64"/>
        <v>1170</v>
      </c>
      <c r="O206" s="132">
        <f>A206</f>
        <v>76</v>
      </c>
      <c r="P206" s="129">
        <v>1</v>
      </c>
      <c r="Q206" s="32">
        <f>D206</f>
        <v>0</v>
      </c>
      <c r="R206" s="32">
        <f>IF((D206)&gt;0,N206,)</f>
        <v>0</v>
      </c>
      <c r="S206" s="32">
        <f>E206*0.5</f>
        <v>0</v>
      </c>
      <c r="T206" s="32">
        <f>IF((E206)&gt;0,N206,)</f>
        <v>0</v>
      </c>
      <c r="U206" s="32">
        <f t="shared" si="69"/>
        <v>5</v>
      </c>
      <c r="V206" s="32">
        <f>IF((F206)&gt;0,N206,)</f>
        <v>1170</v>
      </c>
      <c r="W206" s="32">
        <f>H206*10</f>
        <v>0</v>
      </c>
      <c r="X206" s="32"/>
      <c r="Y206" s="57">
        <f>Q206*R206+S206*T206+U206*V206+W206*X206</f>
        <v>5850</v>
      </c>
      <c r="Z206" s="67">
        <f>Y206</f>
        <v>5850</v>
      </c>
      <c r="AA206" s="27">
        <f>Z206/$Z$238%</f>
        <v>0.67752935608401499</v>
      </c>
      <c r="AB206" s="56">
        <f>AA206</f>
        <v>0.67752935608401499</v>
      </c>
      <c r="AC206" s="67"/>
      <c r="AD206" s="27">
        <f>AC206/$AC$238%</f>
        <v>0</v>
      </c>
      <c r="AE206" s="51">
        <f>AD206</f>
        <v>0</v>
      </c>
      <c r="AF206" s="139"/>
      <c r="AG206" s="27">
        <f>AF206/$AF$238%</f>
        <v>0</v>
      </c>
      <c r="AH206" s="56">
        <f>AG206</f>
        <v>0</v>
      </c>
      <c r="AI206" s="48"/>
      <c r="AJ206" s="27">
        <f>AI206/$AI$238%</f>
        <v>0</v>
      </c>
      <c r="AK206" s="51">
        <f>AJ206</f>
        <v>0</v>
      </c>
      <c r="AL206" s="48"/>
      <c r="AM206" s="27">
        <f>AL206/$AI$238%</f>
        <v>0</v>
      </c>
      <c r="AN206" s="51">
        <f>AM206</f>
        <v>0</v>
      </c>
      <c r="AO206" s="79">
        <f t="shared" ref="AO206:AO236" si="84">AB206*$AA$7+AE206*$AD$7+AH206*$AG$7+AK206*$AJ$7+AN206*$AM$7</f>
        <v>0.47610170968065912</v>
      </c>
      <c r="AP206" s="136"/>
      <c r="AQ206" s="137"/>
    </row>
    <row r="207" spans="1:43" ht="5.0999999999999996" customHeight="1" x14ac:dyDescent="0.25">
      <c r="A207" s="142"/>
      <c r="B207" s="142"/>
      <c r="C207" s="142"/>
      <c r="D207" s="142"/>
      <c r="E207" s="142"/>
      <c r="F207" s="142"/>
      <c r="G207" s="142"/>
      <c r="H207" s="142"/>
      <c r="I207" s="142"/>
      <c r="J207" s="142"/>
      <c r="K207" s="142"/>
      <c r="L207" s="142"/>
      <c r="M207" s="142"/>
      <c r="N207" s="142"/>
      <c r="O207" s="142"/>
      <c r="P207" s="142"/>
      <c r="Q207" s="142"/>
      <c r="R207" s="142"/>
      <c r="S207" s="142"/>
      <c r="T207" s="142"/>
      <c r="U207" s="142"/>
      <c r="V207" s="142"/>
      <c r="W207" s="142"/>
      <c r="X207" s="142"/>
      <c r="Y207" s="142"/>
      <c r="Z207" s="142"/>
      <c r="AA207" s="142"/>
      <c r="AB207" s="142"/>
      <c r="AC207" s="142"/>
      <c r="AD207" s="142"/>
      <c r="AE207" s="142"/>
      <c r="AF207" s="142"/>
      <c r="AG207" s="142"/>
      <c r="AH207" s="142"/>
      <c r="AI207" s="142"/>
      <c r="AJ207" s="142"/>
      <c r="AK207" s="142"/>
      <c r="AL207" s="142"/>
      <c r="AM207" s="142"/>
      <c r="AN207" s="142"/>
      <c r="AO207" s="142"/>
      <c r="AP207" s="142"/>
      <c r="AQ207" s="142"/>
    </row>
    <row r="208" spans="1:43" ht="12" customHeight="1" x14ac:dyDescent="0.25">
      <c r="A208" s="129">
        <v>77</v>
      </c>
      <c r="B208" s="130" t="s">
        <v>247</v>
      </c>
      <c r="C208" s="131">
        <v>657</v>
      </c>
      <c r="D208" s="33"/>
      <c r="E208" s="33"/>
      <c r="F208" s="138">
        <v>1</v>
      </c>
      <c r="G208" s="33">
        <v>5</v>
      </c>
      <c r="H208" s="33"/>
      <c r="I208" s="33">
        <v>1170</v>
      </c>
      <c r="J208" s="33"/>
      <c r="K208" s="33"/>
      <c r="L208" s="33"/>
      <c r="M208" s="33"/>
      <c r="N208" s="54">
        <f t="shared" si="64"/>
        <v>1170</v>
      </c>
      <c r="O208" s="132">
        <f>A208</f>
        <v>77</v>
      </c>
      <c r="P208" s="129">
        <v>1</v>
      </c>
      <c r="Q208" s="32"/>
      <c r="R208" s="32"/>
      <c r="S208" s="32">
        <f>E208*0.5</f>
        <v>0</v>
      </c>
      <c r="T208" s="32">
        <f>IF((E208)&gt;0,N208,)</f>
        <v>0</v>
      </c>
      <c r="U208" s="32">
        <f t="shared" si="69"/>
        <v>5</v>
      </c>
      <c r="V208" s="32">
        <f>IF((F208)&gt;0,N208,)</f>
        <v>1170</v>
      </c>
      <c r="W208" s="32">
        <f>H208*10</f>
        <v>0</v>
      </c>
      <c r="X208" s="32"/>
      <c r="Y208" s="57">
        <f>Q208*R208+S208*T208+U208*V208+W208*X208</f>
        <v>5850</v>
      </c>
      <c r="Z208" s="67">
        <f>Y208</f>
        <v>5850</v>
      </c>
      <c r="AA208" s="27">
        <f>Z208/$Z$238%</f>
        <v>0.67752935608401499</v>
      </c>
      <c r="AB208" s="56">
        <f>AA208</f>
        <v>0.67752935608401499</v>
      </c>
      <c r="AC208" s="67"/>
      <c r="AD208" s="27">
        <f>AC208/$AC$238%</f>
        <v>0</v>
      </c>
      <c r="AE208" s="51">
        <f>AD208</f>
        <v>0</v>
      </c>
      <c r="AF208" s="139"/>
      <c r="AG208" s="27">
        <f>AF208/$AF$238%</f>
        <v>0</v>
      </c>
      <c r="AH208" s="56">
        <f>AG208</f>
        <v>0</v>
      </c>
      <c r="AI208" s="48"/>
      <c r="AJ208" s="27">
        <f>AI208/$AI$238%</f>
        <v>0</v>
      </c>
      <c r="AK208" s="51">
        <f>AJ208</f>
        <v>0</v>
      </c>
      <c r="AL208" s="48"/>
      <c r="AM208" s="27">
        <f>AL208/$AI$238%</f>
        <v>0</v>
      </c>
      <c r="AN208" s="51">
        <f>AM208</f>
        <v>0</v>
      </c>
      <c r="AO208" s="79">
        <f t="shared" si="84"/>
        <v>0.47610170968065912</v>
      </c>
      <c r="AP208" s="136"/>
      <c r="AQ208" s="137"/>
    </row>
    <row r="209" spans="1:43" ht="5.0999999999999996" customHeight="1" x14ac:dyDescent="0.25">
      <c r="A209" s="142"/>
      <c r="B209" s="142"/>
      <c r="C209" s="142"/>
      <c r="D209" s="142"/>
      <c r="E209" s="142"/>
      <c r="F209" s="142"/>
      <c r="G209" s="142"/>
      <c r="H209" s="142"/>
      <c r="I209" s="142"/>
      <c r="J209" s="142"/>
      <c r="K209" s="142"/>
      <c r="L209" s="142"/>
      <c r="M209" s="142"/>
      <c r="N209" s="142"/>
      <c r="O209" s="142"/>
      <c r="P209" s="142"/>
      <c r="Q209" s="142"/>
      <c r="R209" s="142"/>
      <c r="S209" s="142"/>
      <c r="T209" s="142"/>
      <c r="U209" s="142"/>
      <c r="V209" s="142"/>
      <c r="W209" s="142"/>
      <c r="X209" s="142"/>
      <c r="Y209" s="142"/>
      <c r="Z209" s="142"/>
      <c r="AA209" s="142"/>
      <c r="AB209" s="142"/>
      <c r="AC209" s="142"/>
      <c r="AD209" s="142"/>
      <c r="AE209" s="142"/>
      <c r="AF209" s="142"/>
      <c r="AG209" s="142"/>
      <c r="AH209" s="142"/>
      <c r="AI209" s="142"/>
      <c r="AJ209" s="142"/>
      <c r="AK209" s="142"/>
      <c r="AL209" s="142"/>
      <c r="AM209" s="142"/>
      <c r="AN209" s="142"/>
      <c r="AO209" s="142"/>
      <c r="AP209" s="142"/>
      <c r="AQ209" s="142"/>
    </row>
    <row r="210" spans="1:43" ht="12" customHeight="1" x14ac:dyDescent="0.25">
      <c r="A210" s="129">
        <v>78</v>
      </c>
      <c r="B210" s="130" t="s">
        <v>423</v>
      </c>
      <c r="C210" s="131">
        <v>653</v>
      </c>
      <c r="D210" s="33"/>
      <c r="E210" s="33"/>
      <c r="F210" s="138">
        <v>1</v>
      </c>
      <c r="G210" s="33">
        <v>5</v>
      </c>
      <c r="H210" s="33"/>
      <c r="I210" s="33">
        <v>1170</v>
      </c>
      <c r="J210" s="33"/>
      <c r="K210" s="33"/>
      <c r="L210" s="33"/>
      <c r="M210" s="33"/>
      <c r="N210" s="54">
        <f t="shared" ref="N210:N223" si="85">SUM(I210:M210)</f>
        <v>1170</v>
      </c>
      <c r="O210" s="132">
        <f>A210</f>
        <v>78</v>
      </c>
      <c r="P210" s="129">
        <v>1</v>
      </c>
      <c r="Q210" s="32">
        <f>D210</f>
        <v>0</v>
      </c>
      <c r="R210" s="32">
        <f>IF((D210)&gt;0,N210,)</f>
        <v>0</v>
      </c>
      <c r="S210" s="32">
        <f>E210*0.5</f>
        <v>0</v>
      </c>
      <c r="T210" s="32">
        <f>IF((E210)&gt;0,N210,)</f>
        <v>0</v>
      </c>
      <c r="U210" s="32">
        <f t="shared" ref="U210:U218" si="86">G210</f>
        <v>5</v>
      </c>
      <c r="V210" s="32">
        <f>IF((F210)&gt;0,N210,)</f>
        <v>1170</v>
      </c>
      <c r="W210" s="32">
        <f>H210*10</f>
        <v>0</v>
      </c>
      <c r="X210" s="32"/>
      <c r="Y210" s="57">
        <f>Q210*R210+S210*T210+U210*V210+W210*X210</f>
        <v>5850</v>
      </c>
      <c r="Z210" s="67">
        <f>Y210</f>
        <v>5850</v>
      </c>
      <c r="AA210" s="27">
        <f>Z210/$Z$238%</f>
        <v>0.67752935608401499</v>
      </c>
      <c r="AB210" s="56">
        <f>AA210</f>
        <v>0.67752935608401499</v>
      </c>
      <c r="AC210" s="67"/>
      <c r="AD210" s="27">
        <f>AC210/$AC$238%</f>
        <v>0</v>
      </c>
      <c r="AE210" s="51">
        <f>AD210</f>
        <v>0</v>
      </c>
      <c r="AF210" s="139"/>
      <c r="AG210" s="27">
        <f>AF210/$AF$238%</f>
        <v>0</v>
      </c>
      <c r="AH210" s="56">
        <f>AG210</f>
        <v>0</v>
      </c>
      <c r="AI210" s="48"/>
      <c r="AJ210" s="27">
        <f>AI210/$AI$238%</f>
        <v>0</v>
      </c>
      <c r="AK210" s="51">
        <f>AJ210</f>
        <v>0</v>
      </c>
      <c r="AL210" s="48"/>
      <c r="AM210" s="27">
        <f>AL210/$AI$238%</f>
        <v>0</v>
      </c>
      <c r="AN210" s="51">
        <f>AM210</f>
        <v>0</v>
      </c>
      <c r="AO210" s="79">
        <f t="shared" si="84"/>
        <v>0.47610170968065912</v>
      </c>
      <c r="AP210" s="136"/>
      <c r="AQ210" s="137"/>
    </row>
    <row r="211" spans="1:43" ht="5.0999999999999996" customHeight="1" x14ac:dyDescent="0.25">
      <c r="A211" s="142"/>
      <c r="B211" s="142"/>
      <c r="C211" s="142"/>
      <c r="D211" s="142"/>
      <c r="E211" s="142"/>
      <c r="F211" s="142"/>
      <c r="G211" s="142"/>
      <c r="H211" s="142"/>
      <c r="I211" s="142"/>
      <c r="J211" s="142"/>
      <c r="K211" s="142"/>
      <c r="L211" s="142"/>
      <c r="M211" s="142"/>
      <c r="N211" s="142"/>
      <c r="O211" s="142"/>
      <c r="P211" s="142"/>
      <c r="Q211" s="142"/>
      <c r="R211" s="142"/>
      <c r="S211" s="142"/>
      <c r="T211" s="142"/>
      <c r="U211" s="142"/>
      <c r="V211" s="142"/>
      <c r="W211" s="142"/>
      <c r="X211" s="142"/>
      <c r="Y211" s="142"/>
      <c r="Z211" s="142"/>
      <c r="AA211" s="142"/>
      <c r="AB211" s="142"/>
      <c r="AC211" s="142"/>
      <c r="AD211" s="142"/>
      <c r="AE211" s="142"/>
      <c r="AF211" s="142"/>
      <c r="AG211" s="142"/>
      <c r="AH211" s="142"/>
      <c r="AI211" s="142"/>
      <c r="AJ211" s="142"/>
      <c r="AK211" s="142"/>
      <c r="AL211" s="142"/>
      <c r="AM211" s="142"/>
      <c r="AN211" s="142"/>
      <c r="AO211" s="142"/>
      <c r="AP211" s="142"/>
      <c r="AQ211" s="142"/>
    </row>
    <row r="212" spans="1:43" ht="12.75" customHeight="1" x14ac:dyDescent="0.25">
      <c r="A212" s="129">
        <v>79</v>
      </c>
      <c r="B212" s="130" t="s">
        <v>265</v>
      </c>
      <c r="C212" s="131">
        <v>643</v>
      </c>
      <c r="D212" s="33"/>
      <c r="E212" s="33"/>
      <c r="F212" s="138">
        <v>1</v>
      </c>
      <c r="G212" s="33">
        <v>5</v>
      </c>
      <c r="H212" s="33"/>
      <c r="I212" s="33">
        <v>1170</v>
      </c>
      <c r="J212" s="33"/>
      <c r="K212" s="33"/>
      <c r="L212" s="33"/>
      <c r="M212" s="33"/>
      <c r="N212" s="54">
        <f t="shared" si="85"/>
        <v>1170</v>
      </c>
      <c r="O212" s="132">
        <f>A212</f>
        <v>79</v>
      </c>
      <c r="P212" s="129">
        <v>1</v>
      </c>
      <c r="Q212" s="32"/>
      <c r="R212" s="32"/>
      <c r="S212" s="32">
        <f>E212*0.5</f>
        <v>0</v>
      </c>
      <c r="T212" s="32">
        <f>IF((E212)&gt;0,N212,)</f>
        <v>0</v>
      </c>
      <c r="U212" s="32">
        <f t="shared" si="86"/>
        <v>5</v>
      </c>
      <c r="V212" s="32">
        <f>IF((F212)&gt;0,N212,)</f>
        <v>1170</v>
      </c>
      <c r="W212" s="32">
        <f>H212*10</f>
        <v>0</v>
      </c>
      <c r="X212" s="32"/>
      <c r="Y212" s="57">
        <f>Q212*R212+S212*T212+U212*V212+W212*X212</f>
        <v>5850</v>
      </c>
      <c r="Z212" s="67">
        <f>Y212</f>
        <v>5850</v>
      </c>
      <c r="AA212" s="27">
        <f>Z212/$Z$238%</f>
        <v>0.67752935608401499</v>
      </c>
      <c r="AB212" s="56">
        <f>AA212</f>
        <v>0.67752935608401499</v>
      </c>
      <c r="AC212" s="67"/>
      <c r="AD212" s="27">
        <f>AC212/$AC$238%</f>
        <v>0</v>
      </c>
      <c r="AE212" s="51">
        <f>AD212</f>
        <v>0</v>
      </c>
      <c r="AF212" s="139"/>
      <c r="AG212" s="27">
        <f>AF212/$AF$238%</f>
        <v>0</v>
      </c>
      <c r="AH212" s="56">
        <f>AG212</f>
        <v>0</v>
      </c>
      <c r="AI212" s="48"/>
      <c r="AJ212" s="27">
        <f>AI212/$AI$238%</f>
        <v>0</v>
      </c>
      <c r="AK212" s="51">
        <f>AJ212</f>
        <v>0</v>
      </c>
      <c r="AL212" s="48">
        <f>Y213</f>
        <v>225</v>
      </c>
      <c r="AM212" s="27">
        <f>AL212/$AL$238%</f>
        <v>14.85148514851485</v>
      </c>
      <c r="AN212" s="51">
        <f>AM212</f>
        <v>14.85148514851485</v>
      </c>
      <c r="AO212" s="79">
        <f t="shared" si="84"/>
        <v>1.1450875271813281</v>
      </c>
      <c r="AP212" s="136"/>
      <c r="AQ212" s="137"/>
    </row>
    <row r="213" spans="1:43" ht="11.1" customHeight="1" x14ac:dyDescent="0.25">
      <c r="A213" s="129"/>
      <c r="B213" s="130"/>
      <c r="C213" s="131"/>
      <c r="D213" s="33"/>
      <c r="E213" s="33"/>
      <c r="F213" s="138">
        <v>1</v>
      </c>
      <c r="G213" s="33">
        <v>5</v>
      </c>
      <c r="H213" s="33"/>
      <c r="I213" s="33"/>
      <c r="J213" s="33"/>
      <c r="K213" s="33"/>
      <c r="L213" s="33"/>
      <c r="M213" s="33">
        <v>45</v>
      </c>
      <c r="N213" s="54">
        <f t="shared" si="85"/>
        <v>45</v>
      </c>
      <c r="O213" s="132">
        <v>79</v>
      </c>
      <c r="P213" s="129">
        <v>5</v>
      </c>
      <c r="Q213" s="32"/>
      <c r="R213" s="32"/>
      <c r="S213" s="32"/>
      <c r="T213" s="32"/>
      <c r="U213" s="32">
        <f>G213</f>
        <v>5</v>
      </c>
      <c r="V213" s="32">
        <f>IF((F213)&gt;0,N213,)</f>
        <v>45</v>
      </c>
      <c r="W213" s="32"/>
      <c r="X213" s="32"/>
      <c r="Y213" s="57">
        <f>Q213*R213+S213*T213+U213*V213+W213*X213</f>
        <v>225</v>
      </c>
      <c r="Z213" s="67"/>
      <c r="AA213" s="27"/>
      <c r="AB213" s="56"/>
      <c r="AC213" s="67"/>
      <c r="AD213" s="27"/>
      <c r="AE213" s="51"/>
      <c r="AF213" s="139"/>
      <c r="AG213" s="27"/>
      <c r="AH213" s="56"/>
      <c r="AI213" s="48"/>
      <c r="AJ213" s="27"/>
      <c r="AK213" s="51"/>
      <c r="AL213" s="48"/>
      <c r="AM213" s="27"/>
      <c r="AN213" s="51"/>
      <c r="AO213" s="79"/>
      <c r="AP213" s="136"/>
      <c r="AQ213" s="137"/>
    </row>
    <row r="214" spans="1:43" ht="5.0999999999999996" customHeight="1" x14ac:dyDescent="0.25">
      <c r="A214" s="142"/>
      <c r="B214" s="142"/>
      <c r="C214" s="142"/>
      <c r="D214" s="142"/>
      <c r="E214" s="142"/>
      <c r="F214" s="142"/>
      <c r="G214" s="142"/>
      <c r="H214" s="142"/>
      <c r="I214" s="142"/>
      <c r="J214" s="142"/>
      <c r="K214" s="142"/>
      <c r="L214" s="142"/>
      <c r="M214" s="142"/>
      <c r="N214" s="142"/>
      <c r="O214" s="142"/>
      <c r="P214" s="142"/>
      <c r="Q214" s="142"/>
      <c r="R214" s="142"/>
      <c r="S214" s="142"/>
      <c r="T214" s="142"/>
      <c r="U214" s="142"/>
      <c r="V214" s="142"/>
      <c r="W214" s="142"/>
      <c r="X214" s="142"/>
      <c r="Y214" s="142"/>
      <c r="Z214" s="142"/>
      <c r="AA214" s="142"/>
      <c r="AB214" s="142"/>
      <c r="AC214" s="142"/>
      <c r="AD214" s="142"/>
      <c r="AE214" s="142"/>
      <c r="AF214" s="142"/>
      <c r="AG214" s="142"/>
      <c r="AH214" s="142"/>
      <c r="AI214" s="142"/>
      <c r="AJ214" s="142"/>
      <c r="AK214" s="142"/>
      <c r="AL214" s="142"/>
      <c r="AM214" s="142"/>
      <c r="AN214" s="142"/>
      <c r="AO214" s="142"/>
      <c r="AP214" s="142"/>
      <c r="AQ214" s="142"/>
    </row>
    <row r="215" spans="1:43" ht="11.1" customHeight="1" x14ac:dyDescent="0.25">
      <c r="A215" s="129">
        <v>80</v>
      </c>
      <c r="B215" s="130" t="s">
        <v>521</v>
      </c>
      <c r="C215" s="131">
        <v>645</v>
      </c>
      <c r="D215" s="33"/>
      <c r="E215" s="33"/>
      <c r="F215" s="138">
        <v>1</v>
      </c>
      <c r="G215" s="33">
        <v>5</v>
      </c>
      <c r="H215" s="33"/>
      <c r="I215" s="33">
        <v>1170</v>
      </c>
      <c r="J215" s="33"/>
      <c r="K215" s="33"/>
      <c r="L215" s="33"/>
      <c r="M215" s="33"/>
      <c r="N215" s="54">
        <f t="shared" si="85"/>
        <v>1170</v>
      </c>
      <c r="O215" s="132">
        <v>80</v>
      </c>
      <c r="P215" s="129">
        <v>1</v>
      </c>
      <c r="Q215" s="32">
        <f>D215</f>
        <v>0</v>
      </c>
      <c r="R215" s="32">
        <f>IF((D215)&gt;0,N215,)</f>
        <v>0</v>
      </c>
      <c r="S215" s="32">
        <f>E215*0.5</f>
        <v>0</v>
      </c>
      <c r="T215" s="32">
        <f>IF((E215)&gt;0,N215,)</f>
        <v>0</v>
      </c>
      <c r="U215" s="32">
        <f t="shared" si="86"/>
        <v>5</v>
      </c>
      <c r="V215" s="32">
        <f>IF((F215)&gt;0,N215,)</f>
        <v>1170</v>
      </c>
      <c r="W215" s="32">
        <f>H215*10</f>
        <v>0</v>
      </c>
      <c r="X215" s="32"/>
      <c r="Y215" s="57">
        <f>Q215*R215+S215*T215+U215*V215+W215*X215</f>
        <v>5850</v>
      </c>
      <c r="Z215" s="67">
        <f>Y215</f>
        <v>5850</v>
      </c>
      <c r="AA215" s="27">
        <f>Z215/$Z$238%</f>
        <v>0.67752935608401499</v>
      </c>
      <c r="AB215" s="56">
        <f>AA215</f>
        <v>0.67752935608401499</v>
      </c>
      <c r="AC215" s="67"/>
      <c r="AD215" s="27">
        <f>AC215/$AC$238%</f>
        <v>0</v>
      </c>
      <c r="AE215" s="51">
        <f>AD215</f>
        <v>0</v>
      </c>
      <c r="AF215" s="139"/>
      <c r="AG215" s="27">
        <f>AF215/$AF$238%</f>
        <v>0</v>
      </c>
      <c r="AH215" s="56">
        <f>AG215</f>
        <v>0</v>
      </c>
      <c r="AI215" s="48"/>
      <c r="AJ215" s="27">
        <f>AI215/$AI$238%</f>
        <v>0</v>
      </c>
      <c r="AK215" s="51">
        <f>AJ215</f>
        <v>0</v>
      </c>
      <c r="AL215" s="48"/>
      <c r="AM215" s="27">
        <f>AL215/$AI$238%</f>
        <v>0</v>
      </c>
      <c r="AN215" s="51">
        <f>AM215</f>
        <v>0</v>
      </c>
      <c r="AO215" s="79">
        <f t="shared" si="84"/>
        <v>0.47610170968065912</v>
      </c>
      <c r="AP215" s="136"/>
      <c r="AQ215" s="137"/>
    </row>
    <row r="216" spans="1:43" ht="5.0999999999999996" customHeight="1" x14ac:dyDescent="0.25">
      <c r="A216" s="142"/>
      <c r="B216" s="142"/>
      <c r="C216" s="142"/>
      <c r="D216" s="142"/>
      <c r="E216" s="142"/>
      <c r="F216" s="142"/>
      <c r="G216" s="142"/>
      <c r="H216" s="142"/>
      <c r="I216" s="142"/>
      <c r="J216" s="142"/>
      <c r="K216" s="142"/>
      <c r="L216" s="142"/>
      <c r="M216" s="142"/>
      <c r="N216" s="142"/>
      <c r="O216" s="142"/>
      <c r="P216" s="142"/>
      <c r="Q216" s="142"/>
      <c r="R216" s="142"/>
      <c r="S216" s="142"/>
      <c r="T216" s="142"/>
      <c r="U216" s="142"/>
      <c r="V216" s="142"/>
      <c r="W216" s="142"/>
      <c r="X216" s="142"/>
      <c r="Y216" s="142"/>
      <c r="Z216" s="142"/>
      <c r="AA216" s="142"/>
      <c r="AB216" s="142"/>
      <c r="AC216" s="142"/>
      <c r="AD216" s="142"/>
      <c r="AE216" s="142"/>
      <c r="AF216" s="142"/>
      <c r="AG216" s="142"/>
      <c r="AH216" s="142"/>
      <c r="AI216" s="142"/>
      <c r="AJ216" s="142"/>
      <c r="AK216" s="142"/>
      <c r="AL216" s="142"/>
      <c r="AM216" s="142"/>
      <c r="AN216" s="142"/>
      <c r="AO216" s="142"/>
      <c r="AP216" s="142"/>
      <c r="AQ216" s="142"/>
    </row>
    <row r="217" spans="1:43" ht="12" customHeight="1" x14ac:dyDescent="0.25">
      <c r="A217" s="129">
        <v>81</v>
      </c>
      <c r="B217" s="130" t="s">
        <v>389</v>
      </c>
      <c r="C217" s="131">
        <v>644</v>
      </c>
      <c r="D217" s="33"/>
      <c r="E217" s="33"/>
      <c r="F217" s="138">
        <v>1</v>
      </c>
      <c r="G217" s="33">
        <v>5</v>
      </c>
      <c r="H217" s="33"/>
      <c r="I217" s="33">
        <v>1170</v>
      </c>
      <c r="J217" s="33"/>
      <c r="K217" s="33"/>
      <c r="L217" s="33"/>
      <c r="M217" s="33"/>
      <c r="N217" s="54">
        <f t="shared" si="85"/>
        <v>1170</v>
      </c>
      <c r="O217" s="132">
        <v>81</v>
      </c>
      <c r="P217" s="129">
        <v>1</v>
      </c>
      <c r="Q217" s="32">
        <f>D217</f>
        <v>0</v>
      </c>
      <c r="R217" s="32">
        <f>IF((D217)&gt;0,N218,)</f>
        <v>0</v>
      </c>
      <c r="S217" s="32">
        <f>E217*0.5</f>
        <v>0</v>
      </c>
      <c r="T217" s="32">
        <f>IF((E217)&gt;0,N218,)</f>
        <v>0</v>
      </c>
      <c r="U217" s="32">
        <f t="shared" si="86"/>
        <v>5</v>
      </c>
      <c r="V217" s="32">
        <f>IF((F217)&gt;0,N217,)</f>
        <v>1170</v>
      </c>
      <c r="W217" s="32">
        <f>H217*10</f>
        <v>0</v>
      </c>
      <c r="X217" s="32"/>
      <c r="Y217" s="57">
        <f>Q217*R217+S217*T217+U217*V217+W217*X217</f>
        <v>5850</v>
      </c>
      <c r="Z217" s="67">
        <f>Y217</f>
        <v>5850</v>
      </c>
      <c r="AA217" s="27">
        <f>Z217/$Z$238%</f>
        <v>0.67752935608401499</v>
      </c>
      <c r="AB217" s="56">
        <f>AA217</f>
        <v>0.67752935608401499</v>
      </c>
      <c r="AC217" s="67"/>
      <c r="AD217" s="27">
        <f>AC217/$AC$238%</f>
        <v>0</v>
      </c>
      <c r="AE217" s="51">
        <f>AD217</f>
        <v>0</v>
      </c>
      <c r="AF217" s="139"/>
      <c r="AG217" s="27">
        <f>AF217/$AF$238%</f>
        <v>0</v>
      </c>
      <c r="AH217" s="56">
        <f>AG217</f>
        <v>0</v>
      </c>
      <c r="AI217" s="48"/>
      <c r="AJ217" s="27">
        <f>AI217/$AI$238%</f>
        <v>0</v>
      </c>
      <c r="AK217" s="51">
        <f>AJ217</f>
        <v>0</v>
      </c>
      <c r="AL217" s="48">
        <f>Y218</f>
        <v>325</v>
      </c>
      <c r="AM217" s="27">
        <f>AL217/$AL$238%</f>
        <v>21.452145214521451</v>
      </c>
      <c r="AN217" s="51">
        <f>AM217</f>
        <v>21.452145214521451</v>
      </c>
      <c r="AO217" s="79">
        <f t="shared" si="84"/>
        <v>1.4424145571816254</v>
      </c>
      <c r="AP217" s="136"/>
      <c r="AQ217" s="137"/>
    </row>
    <row r="218" spans="1:43" ht="11.1" customHeight="1" x14ac:dyDescent="0.25">
      <c r="A218" s="129"/>
      <c r="B218" s="130"/>
      <c r="C218" s="131"/>
      <c r="D218" s="33"/>
      <c r="E218" s="33"/>
      <c r="F218" s="138">
        <v>1</v>
      </c>
      <c r="G218" s="33">
        <v>5</v>
      </c>
      <c r="H218" s="33"/>
      <c r="I218" s="33"/>
      <c r="J218" s="33"/>
      <c r="K218" s="33"/>
      <c r="L218" s="33"/>
      <c r="M218" s="33">
        <v>65</v>
      </c>
      <c r="N218" s="54">
        <f>SUM(I218:M218)</f>
        <v>65</v>
      </c>
      <c r="O218" s="132">
        <v>81</v>
      </c>
      <c r="P218" s="129">
        <v>5</v>
      </c>
      <c r="Q218" s="32"/>
      <c r="R218" s="32"/>
      <c r="S218" s="32"/>
      <c r="T218" s="32"/>
      <c r="U218" s="32">
        <f t="shared" si="86"/>
        <v>5</v>
      </c>
      <c r="V218" s="32">
        <f>IF((F218)&gt;0,N218,)</f>
        <v>65</v>
      </c>
      <c r="W218" s="32"/>
      <c r="X218" s="32"/>
      <c r="Y218" s="57">
        <f>Q218*R218+S218*T218+U218*V218+W218*X218</f>
        <v>325</v>
      </c>
      <c r="Z218" s="67"/>
      <c r="AA218" s="27"/>
      <c r="AB218" s="56"/>
      <c r="AC218" s="67"/>
      <c r="AD218" s="27"/>
      <c r="AE218" s="51"/>
      <c r="AF218" s="139"/>
      <c r="AG218" s="27"/>
      <c r="AH218" s="56"/>
      <c r="AI218" s="48"/>
      <c r="AJ218" s="27"/>
      <c r="AK218" s="51"/>
      <c r="AL218" s="48"/>
      <c r="AM218" s="27"/>
      <c r="AN218" s="51"/>
      <c r="AO218" s="141"/>
      <c r="AP218" s="136"/>
      <c r="AQ218" s="137"/>
    </row>
    <row r="219" spans="1:43" ht="5.0999999999999996" customHeight="1" x14ac:dyDescent="0.25">
      <c r="A219" s="142"/>
      <c r="B219" s="142"/>
      <c r="C219" s="142"/>
      <c r="D219" s="142"/>
      <c r="E219" s="142"/>
      <c r="F219" s="142"/>
      <c r="G219" s="142"/>
      <c r="H219" s="142"/>
      <c r="I219" s="142"/>
      <c r="J219" s="142"/>
      <c r="K219" s="142"/>
      <c r="L219" s="142"/>
      <c r="M219" s="142"/>
      <c r="N219" s="142"/>
      <c r="O219" s="142"/>
      <c r="P219" s="142"/>
      <c r="Q219" s="142"/>
      <c r="R219" s="142"/>
      <c r="S219" s="142"/>
      <c r="T219" s="142"/>
      <c r="U219" s="142"/>
      <c r="V219" s="142"/>
      <c r="W219" s="142"/>
      <c r="X219" s="142"/>
      <c r="Y219" s="142"/>
      <c r="Z219" s="142"/>
      <c r="AA219" s="142"/>
      <c r="AB219" s="142"/>
      <c r="AC219" s="142"/>
      <c r="AD219" s="142"/>
      <c r="AE219" s="142"/>
      <c r="AF219" s="142"/>
      <c r="AG219" s="142"/>
      <c r="AH219" s="142"/>
      <c r="AI219" s="142"/>
      <c r="AJ219" s="142"/>
      <c r="AK219" s="142"/>
      <c r="AL219" s="142"/>
      <c r="AM219" s="142"/>
      <c r="AN219" s="142"/>
      <c r="AO219" s="142"/>
      <c r="AP219" s="142"/>
      <c r="AQ219" s="142"/>
    </row>
    <row r="220" spans="1:43" ht="11.1" customHeight="1" x14ac:dyDescent="0.25">
      <c r="A220" s="129">
        <v>82</v>
      </c>
      <c r="B220" s="130" t="s">
        <v>268</v>
      </c>
      <c r="C220" s="131">
        <v>642</v>
      </c>
      <c r="D220" s="33"/>
      <c r="E220" s="33"/>
      <c r="F220" s="138">
        <v>1</v>
      </c>
      <c r="G220" s="33">
        <v>5</v>
      </c>
      <c r="H220" s="33"/>
      <c r="I220" s="33">
        <v>1170</v>
      </c>
      <c r="J220" s="33"/>
      <c r="K220" s="33"/>
      <c r="L220" s="33"/>
      <c r="M220" s="33"/>
      <c r="N220" s="54">
        <f t="shared" si="85"/>
        <v>1170</v>
      </c>
      <c r="O220" s="132">
        <v>82</v>
      </c>
      <c r="P220" s="129">
        <v>1</v>
      </c>
      <c r="Q220" s="32">
        <f>D220</f>
        <v>0</v>
      </c>
      <c r="R220" s="32">
        <f>IF((D220)&gt;0,N220,)</f>
        <v>0</v>
      </c>
      <c r="S220" s="32">
        <f>E220*0.5</f>
        <v>0</v>
      </c>
      <c r="T220" s="32">
        <f>IF((E220)&gt;0,N220,)</f>
        <v>0</v>
      </c>
      <c r="U220" s="32">
        <f t="shared" ref="U220" si="87">G220</f>
        <v>5</v>
      </c>
      <c r="V220" s="32">
        <f>IF((F220)&gt;0,N220,)</f>
        <v>1170</v>
      </c>
      <c r="W220" s="32">
        <f>H220*10</f>
        <v>0</v>
      </c>
      <c r="X220" s="32"/>
      <c r="Y220" s="57">
        <f>Q220*R220+S220*T220+U220*V220+W220*X220</f>
        <v>5850</v>
      </c>
      <c r="Z220" s="67">
        <f>Y220</f>
        <v>5850</v>
      </c>
      <c r="AA220" s="27">
        <f>Z220/$Z$238%</f>
        <v>0.67752935608401499</v>
      </c>
      <c r="AB220" s="56">
        <f>AA220</f>
        <v>0.67752935608401499</v>
      </c>
      <c r="AC220" s="67"/>
      <c r="AD220" s="27">
        <f>AC220/$AC$238%</f>
        <v>0</v>
      </c>
      <c r="AE220" s="51">
        <f>AD220</f>
        <v>0</v>
      </c>
      <c r="AF220" s="139"/>
      <c r="AG220" s="27">
        <f>AF220/$AF$238%</f>
        <v>0</v>
      </c>
      <c r="AH220" s="56">
        <f>AG220</f>
        <v>0</v>
      </c>
      <c r="AI220" s="48"/>
      <c r="AJ220" s="27">
        <f>AI220/$AI$238%</f>
        <v>0</v>
      </c>
      <c r="AK220" s="51">
        <f>AJ220</f>
        <v>0</v>
      </c>
      <c r="AL220" s="48"/>
      <c r="AM220" s="27">
        <f>AL220/$AI$238%</f>
        <v>0</v>
      </c>
      <c r="AN220" s="51">
        <f>AM220</f>
        <v>0</v>
      </c>
      <c r="AO220" s="79">
        <f t="shared" si="84"/>
        <v>0.47610170968065912</v>
      </c>
      <c r="AP220" s="136"/>
      <c r="AQ220" s="137"/>
    </row>
    <row r="221" spans="1:43" ht="5.0999999999999996" customHeight="1" x14ac:dyDescent="0.25">
      <c r="A221" s="142"/>
      <c r="B221" s="142"/>
      <c r="C221" s="142"/>
      <c r="D221" s="142"/>
      <c r="E221" s="142"/>
      <c r="F221" s="142"/>
      <c r="G221" s="142"/>
      <c r="H221" s="142"/>
      <c r="I221" s="142"/>
      <c r="J221" s="142"/>
      <c r="K221" s="142"/>
      <c r="L221" s="142"/>
      <c r="M221" s="142"/>
      <c r="N221" s="142"/>
      <c r="O221" s="142"/>
      <c r="P221" s="142"/>
      <c r="Q221" s="142"/>
      <c r="R221" s="142"/>
      <c r="S221" s="142"/>
      <c r="T221" s="142"/>
      <c r="U221" s="142"/>
      <c r="V221" s="142"/>
      <c r="W221" s="142"/>
      <c r="X221" s="142"/>
      <c r="Y221" s="142"/>
      <c r="Z221" s="142"/>
      <c r="AA221" s="142"/>
      <c r="AB221" s="142"/>
      <c r="AC221" s="142"/>
      <c r="AD221" s="142"/>
      <c r="AE221" s="142"/>
      <c r="AF221" s="142"/>
      <c r="AG221" s="142"/>
      <c r="AH221" s="142"/>
      <c r="AI221" s="142"/>
      <c r="AJ221" s="142"/>
      <c r="AK221" s="142"/>
      <c r="AL221" s="142"/>
      <c r="AM221" s="142"/>
      <c r="AN221" s="142"/>
      <c r="AO221" s="142"/>
      <c r="AP221" s="142"/>
      <c r="AQ221" s="142"/>
    </row>
    <row r="222" spans="1:43" ht="14.25" customHeight="1" x14ac:dyDescent="0.25">
      <c r="A222" s="129">
        <v>83</v>
      </c>
      <c r="B222" s="130" t="s">
        <v>335</v>
      </c>
      <c r="C222" s="131">
        <v>623</v>
      </c>
      <c r="D222" s="33"/>
      <c r="E222" s="33"/>
      <c r="F222" s="138">
        <v>1</v>
      </c>
      <c r="G222" s="33">
        <v>5</v>
      </c>
      <c r="H222" s="33"/>
      <c r="I222" s="33">
        <v>1170</v>
      </c>
      <c r="J222" s="33"/>
      <c r="K222" s="33"/>
      <c r="L222" s="33"/>
      <c r="M222" s="33"/>
      <c r="N222" s="54">
        <f t="shared" si="85"/>
        <v>1170</v>
      </c>
      <c r="O222" s="132">
        <f>A222</f>
        <v>83</v>
      </c>
      <c r="P222" s="129">
        <v>1</v>
      </c>
      <c r="Q222" s="32">
        <f>D222</f>
        <v>0</v>
      </c>
      <c r="R222" s="32">
        <f>IF((D222)&gt;0,N222,)</f>
        <v>0</v>
      </c>
      <c r="S222" s="32">
        <f>E222*0.5*2/3</f>
        <v>0</v>
      </c>
      <c r="T222" s="32">
        <f>IF((E222)&gt;0,N222,)</f>
        <v>0</v>
      </c>
      <c r="U222" s="32"/>
      <c r="V222" s="32">
        <f>IF((F222)&gt;0,N222,)</f>
        <v>1170</v>
      </c>
      <c r="W222" s="32">
        <f>H222*10</f>
        <v>0</v>
      </c>
      <c r="X222" s="32"/>
      <c r="Y222" s="57">
        <f>Q222*R222+S222*T222+U222*V222+W222*X222</f>
        <v>0</v>
      </c>
      <c r="Z222" s="67">
        <f>Y222+Y224</f>
        <v>5850</v>
      </c>
      <c r="AA222" s="27">
        <f>Z222/$Z$238%</f>
        <v>0.67752935608401499</v>
      </c>
      <c r="AB222" s="56">
        <f>AA222</f>
        <v>0.67752935608401499</v>
      </c>
      <c r="AC222" s="67"/>
      <c r="AD222" s="27">
        <f>AC222/$AC$238%</f>
        <v>0</v>
      </c>
      <c r="AE222" s="51">
        <f>AD222</f>
        <v>0</v>
      </c>
      <c r="AF222" s="139"/>
      <c r="AG222" s="27">
        <f>AF222/$AF$238%</f>
        <v>0</v>
      </c>
      <c r="AH222" s="56">
        <f>AG222</f>
        <v>0</v>
      </c>
      <c r="AI222" s="48"/>
      <c r="AJ222" s="27">
        <f>AI222/$AI$238%</f>
        <v>0</v>
      </c>
      <c r="AK222" s="51">
        <f>AJ222</f>
        <v>0</v>
      </c>
      <c r="AL222" s="48">
        <f>Y223</f>
        <v>65</v>
      </c>
      <c r="AM222" s="27">
        <f>AL222/$AL$238%</f>
        <v>4.2904290429042904</v>
      </c>
      <c r="AN222" s="51">
        <f>AM222</f>
        <v>4.2904290429042904</v>
      </c>
      <c r="AO222" s="79">
        <f t="shared" si="84"/>
        <v>0.6693642791808524</v>
      </c>
      <c r="AP222" s="136"/>
      <c r="AQ222" s="137"/>
    </row>
    <row r="223" spans="1:43" ht="12" customHeight="1" x14ac:dyDescent="0.25">
      <c r="A223" s="129"/>
      <c r="B223" s="130"/>
      <c r="C223" s="131"/>
      <c r="D223" s="33"/>
      <c r="E223" s="33"/>
      <c r="F223" s="138">
        <v>1</v>
      </c>
      <c r="G223" s="33">
        <v>5</v>
      </c>
      <c r="H223" s="33"/>
      <c r="I223" s="33"/>
      <c r="J223" s="33"/>
      <c r="K223" s="33"/>
      <c r="L223" s="33"/>
      <c r="M223" s="33">
        <v>13</v>
      </c>
      <c r="N223" s="54">
        <f t="shared" si="85"/>
        <v>13</v>
      </c>
      <c r="O223" s="132">
        <v>83</v>
      </c>
      <c r="P223" s="129">
        <v>5</v>
      </c>
      <c r="Q223" s="32"/>
      <c r="R223" s="32"/>
      <c r="S223" s="32"/>
      <c r="T223" s="32"/>
      <c r="U223" s="32">
        <f>G223</f>
        <v>5</v>
      </c>
      <c r="V223" s="32">
        <f>IF((F223)&gt;0,N223,)</f>
        <v>13</v>
      </c>
      <c r="W223" s="32"/>
      <c r="X223" s="32"/>
      <c r="Y223" s="57">
        <f>Q223*R223+S223*T223+U223*V223+W223*X223</f>
        <v>65</v>
      </c>
      <c r="Z223" s="67"/>
      <c r="AA223" s="27"/>
      <c r="AB223" s="56"/>
      <c r="AC223" s="67"/>
      <c r="AD223" s="27"/>
      <c r="AE223" s="51"/>
      <c r="AF223" s="139"/>
      <c r="AG223" s="27"/>
      <c r="AH223" s="56"/>
      <c r="AI223" s="48"/>
      <c r="AJ223" s="27"/>
      <c r="AK223" s="51"/>
      <c r="AL223" s="48"/>
      <c r="AM223" s="27"/>
      <c r="AN223" s="51"/>
      <c r="AO223" s="79"/>
      <c r="AP223" s="136"/>
      <c r="AQ223" s="137"/>
    </row>
    <row r="224" spans="1:43" ht="11.25" customHeight="1" x14ac:dyDescent="0.25">
      <c r="A224" s="129"/>
      <c r="B224" s="130"/>
      <c r="C224" s="131">
        <v>462</v>
      </c>
      <c r="D224" s="33"/>
      <c r="E224" s="33"/>
      <c r="F224" s="138">
        <v>1</v>
      </c>
      <c r="G224" s="33">
        <v>5</v>
      </c>
      <c r="H224" s="33"/>
      <c r="I224" s="33">
        <v>1170</v>
      </c>
      <c r="J224" s="33"/>
      <c r="K224" s="33"/>
      <c r="L224" s="33"/>
      <c r="M224" s="33"/>
      <c r="N224" s="54">
        <f>SUM(I224:M224)</f>
        <v>1170</v>
      </c>
      <c r="O224" s="132">
        <v>83</v>
      </c>
      <c r="P224" s="129">
        <v>1</v>
      </c>
      <c r="Q224" s="32">
        <f>D224</f>
        <v>0</v>
      </c>
      <c r="R224" s="32">
        <f>IF((D224)&gt;0,N224,)</f>
        <v>0</v>
      </c>
      <c r="S224" s="32">
        <f>E224*0.5*2/3</f>
        <v>0</v>
      </c>
      <c r="T224" s="32">
        <f>IF((E224)&gt;0,N224,)</f>
        <v>0</v>
      </c>
      <c r="U224" s="32">
        <f>G224</f>
        <v>5</v>
      </c>
      <c r="V224" s="32">
        <f>IF((F224)&gt;0,N224,)</f>
        <v>1170</v>
      </c>
      <c r="W224" s="32">
        <f>H224*10</f>
        <v>0</v>
      </c>
      <c r="X224" s="32"/>
      <c r="Y224" s="57">
        <f>Q224*R224+S224*T224+U224*V224+W224*X224</f>
        <v>5850</v>
      </c>
      <c r="Z224" s="67"/>
      <c r="AA224" s="27"/>
      <c r="AB224" s="56"/>
      <c r="AC224" s="67"/>
      <c r="AD224" s="27"/>
      <c r="AE224" s="51"/>
      <c r="AF224" s="139"/>
      <c r="AG224" s="27"/>
      <c r="AH224" s="56"/>
      <c r="AI224" s="48"/>
      <c r="AJ224" s="27"/>
      <c r="AK224" s="51"/>
      <c r="AL224" s="48"/>
      <c r="AM224" s="27"/>
      <c r="AN224" s="51"/>
      <c r="AO224" s="141"/>
      <c r="AP224" s="136"/>
      <c r="AQ224" s="137"/>
    </row>
    <row r="225" spans="1:52" ht="5.0999999999999996" customHeight="1" x14ac:dyDescent="0.25">
      <c r="A225" s="142"/>
      <c r="B225" s="142"/>
      <c r="C225" s="142"/>
      <c r="D225" s="142"/>
      <c r="E225" s="142"/>
      <c r="F225" s="142"/>
      <c r="G225" s="142"/>
      <c r="H225" s="142"/>
      <c r="I225" s="142"/>
      <c r="J225" s="142"/>
      <c r="K225" s="142"/>
      <c r="L225" s="142"/>
      <c r="M225" s="142"/>
      <c r="N225" s="142"/>
      <c r="O225" s="142"/>
      <c r="P225" s="142"/>
      <c r="Q225" s="142"/>
      <c r="R225" s="142"/>
      <c r="S225" s="142"/>
      <c r="T225" s="142"/>
      <c r="U225" s="142"/>
      <c r="V225" s="142"/>
      <c r="W225" s="142"/>
      <c r="X225" s="142"/>
      <c r="Y225" s="142"/>
      <c r="Z225" s="142"/>
      <c r="AA225" s="142"/>
      <c r="AB225" s="142"/>
      <c r="AC225" s="142"/>
      <c r="AD225" s="142"/>
      <c r="AE225" s="142"/>
      <c r="AF225" s="142"/>
      <c r="AG225" s="142"/>
      <c r="AH225" s="142"/>
      <c r="AI225" s="142"/>
      <c r="AJ225" s="142"/>
      <c r="AK225" s="142"/>
      <c r="AL225" s="142"/>
      <c r="AM225" s="142"/>
      <c r="AN225" s="142"/>
      <c r="AO225" s="142"/>
      <c r="AP225" s="142"/>
      <c r="AQ225" s="142"/>
    </row>
    <row r="226" spans="1:52" ht="11.1" customHeight="1" x14ac:dyDescent="0.25">
      <c r="A226" s="129">
        <v>84</v>
      </c>
      <c r="B226" s="130" t="s">
        <v>441</v>
      </c>
      <c r="C226" s="131">
        <v>685</v>
      </c>
      <c r="D226" s="33"/>
      <c r="E226" s="33"/>
      <c r="F226" s="138">
        <v>1</v>
      </c>
      <c r="G226" s="33">
        <v>5</v>
      </c>
      <c r="H226" s="33"/>
      <c r="I226" s="33">
        <v>1170</v>
      </c>
      <c r="J226" s="33"/>
      <c r="K226" s="33"/>
      <c r="L226" s="33"/>
      <c r="M226" s="33"/>
      <c r="N226" s="54">
        <f>SUM(I226:M226)</f>
        <v>1170</v>
      </c>
      <c r="O226" s="132">
        <v>84</v>
      </c>
      <c r="P226" s="129">
        <v>1</v>
      </c>
      <c r="Q226" s="32">
        <f t="shared" ref="Q226:Q230" si="88">D226</f>
        <v>0</v>
      </c>
      <c r="R226" s="32">
        <f t="shared" ref="R226:R230" si="89">IF((D226)&gt;0,N226,)</f>
        <v>0</v>
      </c>
      <c r="S226" s="32"/>
      <c r="T226" s="32">
        <v>0</v>
      </c>
      <c r="U226" s="32">
        <f t="shared" ref="U226:U230" si="90">G226</f>
        <v>5</v>
      </c>
      <c r="V226" s="32">
        <f t="shared" ref="V226:V227" si="91">IF((F226)&gt;0,N226,)</f>
        <v>1170</v>
      </c>
      <c r="W226" s="32"/>
      <c r="X226" s="32"/>
      <c r="Y226" s="57">
        <f>Q226*R226+S226*T226+U226*V226</f>
        <v>5850</v>
      </c>
      <c r="Z226" s="67">
        <f>Y226</f>
        <v>5850</v>
      </c>
      <c r="AA226" s="27">
        <f>Z226/$Z$238%</f>
        <v>0.67752935608401499</v>
      </c>
      <c r="AB226" s="56">
        <f>AA226</f>
        <v>0.67752935608401499</v>
      </c>
      <c r="AC226" s="134">
        <f>Y227</f>
        <v>1075</v>
      </c>
      <c r="AD226" s="27">
        <f>AC226/$AC$238%</f>
        <v>17.16333545395878</v>
      </c>
      <c r="AE226" s="51">
        <f>AD226</f>
        <v>17.16333545395878</v>
      </c>
      <c r="AF226" s="139"/>
      <c r="AG226" s="27"/>
      <c r="AH226" s="56"/>
      <c r="AI226" s="48"/>
      <c r="AJ226" s="27"/>
      <c r="AK226" s="51"/>
      <c r="AL226" s="48"/>
      <c r="AM226" s="27"/>
      <c r="AN226" s="51"/>
      <c r="AO226" s="79">
        <f>AB226*$AA$7+AE226*$AD$7+AH226*$AG$7+AK226*$AJ$7+AN226*$AM$7</f>
        <v>2.6923882698014623</v>
      </c>
      <c r="AP226" s="136"/>
      <c r="AQ226" s="137"/>
    </row>
    <row r="227" spans="1:52" ht="11.1" customHeight="1" x14ac:dyDescent="0.25">
      <c r="A227" s="129"/>
      <c r="B227" s="130"/>
      <c r="C227" s="131"/>
      <c r="D227" s="33"/>
      <c r="E227" s="33"/>
      <c r="F227" s="138">
        <v>1</v>
      </c>
      <c r="G227" s="33">
        <v>5</v>
      </c>
      <c r="H227" s="33"/>
      <c r="I227" s="33"/>
      <c r="J227" s="33">
        <v>215</v>
      </c>
      <c r="K227" s="33"/>
      <c r="L227" s="33"/>
      <c r="M227" s="33"/>
      <c r="N227" s="54">
        <f t="shared" ref="N227:N230" si="92">SUM(I227:M227)</f>
        <v>215</v>
      </c>
      <c r="O227" s="132">
        <v>84</v>
      </c>
      <c r="P227" s="129">
        <v>2</v>
      </c>
      <c r="Q227" s="32">
        <f t="shared" si="88"/>
        <v>0</v>
      </c>
      <c r="R227" s="32">
        <f t="shared" si="89"/>
        <v>0</v>
      </c>
      <c r="S227" s="32"/>
      <c r="T227" s="32">
        <v>0</v>
      </c>
      <c r="U227" s="32">
        <f t="shared" si="90"/>
        <v>5</v>
      </c>
      <c r="V227" s="32">
        <f t="shared" si="91"/>
        <v>215</v>
      </c>
      <c r="W227" s="32"/>
      <c r="X227" s="32"/>
      <c r="Y227" s="57">
        <f t="shared" ref="Y227:Y230" si="93">Q227*R227+S227*T227+U227*V227</f>
        <v>1075</v>
      </c>
      <c r="Z227" s="67"/>
      <c r="AA227" s="27">
        <f>Z227/$Z$238%</f>
        <v>0</v>
      </c>
      <c r="AB227" s="56">
        <f t="shared" ref="AB227:AB234" si="94">AA227</f>
        <v>0</v>
      </c>
      <c r="AC227" s="134">
        <f t="shared" ref="AC227:AC229" si="95">Y228</f>
        <v>0</v>
      </c>
      <c r="AD227" s="27">
        <f>AC227/$AC$238%</f>
        <v>0</v>
      </c>
      <c r="AE227" s="51">
        <f t="shared" ref="AE227:AE230" si="96">AD227</f>
        <v>0</v>
      </c>
      <c r="AF227" s="139"/>
      <c r="AG227" s="27"/>
      <c r="AH227" s="56"/>
      <c r="AI227" s="48"/>
      <c r="AJ227" s="27"/>
      <c r="AK227" s="51"/>
      <c r="AL227" s="48"/>
      <c r="AM227" s="27"/>
      <c r="AN227" s="51"/>
      <c r="AO227" s="79"/>
      <c r="AP227" s="136"/>
      <c r="AQ227" s="137"/>
    </row>
    <row r="228" spans="1:52" ht="5.0999999999999996" customHeight="1" x14ac:dyDescent="0.25">
      <c r="A228" s="142"/>
      <c r="B228" s="142"/>
      <c r="C228" s="142"/>
      <c r="D228" s="142"/>
      <c r="E228" s="142"/>
      <c r="F228" s="142"/>
      <c r="G228" s="142"/>
      <c r="H228" s="142"/>
      <c r="I228" s="142"/>
      <c r="J228" s="142"/>
      <c r="K228" s="142"/>
      <c r="L228" s="142"/>
      <c r="M228" s="142"/>
      <c r="N228" s="142"/>
      <c r="O228" s="142"/>
      <c r="P228" s="142"/>
      <c r="Q228" s="142"/>
      <c r="R228" s="142"/>
      <c r="S228" s="142"/>
      <c r="T228" s="142"/>
      <c r="U228" s="142"/>
      <c r="V228" s="142"/>
      <c r="W228" s="142"/>
      <c r="X228" s="142"/>
      <c r="Y228" s="142"/>
      <c r="Z228" s="142"/>
      <c r="AA228" s="142"/>
      <c r="AB228" s="142"/>
      <c r="AC228" s="142"/>
      <c r="AD228" s="142"/>
      <c r="AE228" s="142"/>
      <c r="AF228" s="142"/>
      <c r="AG228" s="142"/>
      <c r="AH228" s="142"/>
      <c r="AI228" s="142"/>
      <c r="AJ228" s="142"/>
      <c r="AK228" s="142"/>
      <c r="AL228" s="142"/>
      <c r="AM228" s="142"/>
      <c r="AN228" s="142"/>
      <c r="AO228" s="142"/>
      <c r="AP228" s="142"/>
      <c r="AQ228" s="142"/>
    </row>
    <row r="229" spans="1:52" ht="12" customHeight="1" x14ac:dyDescent="0.25">
      <c r="A229" s="129">
        <v>85</v>
      </c>
      <c r="B229" s="130" t="s">
        <v>512</v>
      </c>
      <c r="C229" s="131">
        <v>664</v>
      </c>
      <c r="D229" s="33"/>
      <c r="E229" s="33"/>
      <c r="F229" s="138">
        <v>2</v>
      </c>
      <c r="G229" s="33">
        <v>9</v>
      </c>
      <c r="H229" s="33"/>
      <c r="I229" s="33">
        <v>1170</v>
      </c>
      <c r="J229" s="33"/>
      <c r="K229" s="33"/>
      <c r="L229" s="33"/>
      <c r="M229" s="33"/>
      <c r="N229" s="54">
        <f t="shared" si="92"/>
        <v>1170</v>
      </c>
      <c r="O229" s="132">
        <v>85</v>
      </c>
      <c r="P229" s="129">
        <v>1</v>
      </c>
      <c r="Q229" s="32">
        <f t="shared" si="88"/>
        <v>0</v>
      </c>
      <c r="R229" s="32">
        <f t="shared" si="89"/>
        <v>0</v>
      </c>
      <c r="S229" s="32"/>
      <c r="T229" s="32">
        <v>0</v>
      </c>
      <c r="U229" s="32">
        <f t="shared" si="90"/>
        <v>9</v>
      </c>
      <c r="V229" s="32">
        <v>1170</v>
      </c>
      <c r="W229" s="32"/>
      <c r="X229" s="32"/>
      <c r="Y229" s="57">
        <f t="shared" si="93"/>
        <v>10530</v>
      </c>
      <c r="Z229" s="67">
        <f t="shared" ref="Z229:Z230" si="97">Y229</f>
        <v>10530</v>
      </c>
      <c r="AA229" s="27">
        <f>Z229/$Z$238%</f>
        <v>1.2195528409512271</v>
      </c>
      <c r="AB229" s="56">
        <f t="shared" si="94"/>
        <v>1.2195528409512271</v>
      </c>
      <c r="AC229" s="134">
        <f t="shared" si="95"/>
        <v>0</v>
      </c>
      <c r="AD229" s="27">
        <f>AC229/$AC$238%</f>
        <v>0</v>
      </c>
      <c r="AE229" s="51">
        <f t="shared" si="96"/>
        <v>0</v>
      </c>
      <c r="AF229" s="139"/>
      <c r="AG229" s="27"/>
      <c r="AH229" s="56"/>
      <c r="AI229" s="48"/>
      <c r="AJ229" s="27"/>
      <c r="AK229" s="51"/>
      <c r="AL229" s="48"/>
      <c r="AM229" s="27"/>
      <c r="AN229" s="51"/>
      <c r="AO229" s="79">
        <f t="shared" ref="AO229:AO234" si="98">AB229*$AA$7+AE229*$AD$7+AH229*$AG$7+AK229*$AJ$7+AN229*$AM$7</f>
        <v>0.85698307742518653</v>
      </c>
      <c r="AP229" s="136"/>
      <c r="AQ229" s="137"/>
    </row>
    <row r="230" spans="1:52" ht="12" customHeight="1" x14ac:dyDescent="0.25">
      <c r="A230" s="129"/>
      <c r="B230" s="130"/>
      <c r="C230" s="131">
        <v>665</v>
      </c>
      <c r="D230" s="33"/>
      <c r="E230" s="33"/>
      <c r="F230" s="138"/>
      <c r="G230" s="33"/>
      <c r="H230" s="33"/>
      <c r="I230" s="33">
        <v>1170</v>
      </c>
      <c r="J230" s="33"/>
      <c r="K230" s="33"/>
      <c r="L230" s="33"/>
      <c r="M230" s="33"/>
      <c r="N230" s="54">
        <f t="shared" si="92"/>
        <v>1170</v>
      </c>
      <c r="O230" s="132">
        <v>85</v>
      </c>
      <c r="P230" s="129">
        <v>1</v>
      </c>
      <c r="Q230" s="32">
        <f t="shared" si="88"/>
        <v>0</v>
      </c>
      <c r="R230" s="32">
        <f t="shared" si="89"/>
        <v>0</v>
      </c>
      <c r="S230" s="32"/>
      <c r="T230" s="32">
        <v>0</v>
      </c>
      <c r="U230" s="32">
        <f t="shared" si="90"/>
        <v>0</v>
      </c>
      <c r="V230" s="32">
        <v>1170</v>
      </c>
      <c r="W230" s="32"/>
      <c r="X230" s="32"/>
      <c r="Y230" s="57">
        <f t="shared" si="93"/>
        <v>0</v>
      </c>
      <c r="Z230" s="67">
        <f t="shared" si="97"/>
        <v>0</v>
      </c>
      <c r="AA230" s="27">
        <f>Z230/$Z$238%</f>
        <v>0</v>
      </c>
      <c r="AB230" s="56">
        <f t="shared" si="94"/>
        <v>0</v>
      </c>
      <c r="AC230" s="134">
        <f>Y232</f>
        <v>0</v>
      </c>
      <c r="AD230" s="27">
        <f>AC230/$AC$238%</f>
        <v>0</v>
      </c>
      <c r="AE230" s="51">
        <f t="shared" si="96"/>
        <v>0</v>
      </c>
      <c r="AF230" s="139"/>
      <c r="AG230" s="27"/>
      <c r="AH230" s="56"/>
      <c r="AI230" s="48"/>
      <c r="AJ230" s="27"/>
      <c r="AK230" s="51"/>
      <c r="AL230" s="48"/>
      <c r="AM230" s="27"/>
      <c r="AN230" s="51"/>
      <c r="AO230" s="79">
        <f t="shared" si="98"/>
        <v>0</v>
      </c>
      <c r="AP230" s="136" t="s">
        <v>534</v>
      </c>
      <c r="AQ230" s="137"/>
    </row>
    <row r="231" spans="1:52" ht="5.0999999999999996" customHeight="1" x14ac:dyDescent="0.25">
      <c r="A231" s="142"/>
      <c r="B231" s="142"/>
      <c r="C231" s="142"/>
      <c r="D231" s="142"/>
      <c r="E231" s="142"/>
      <c r="F231" s="142"/>
      <c r="G231" s="142"/>
      <c r="H231" s="142"/>
      <c r="I231" s="142"/>
      <c r="J231" s="142"/>
      <c r="K231" s="142"/>
      <c r="L231" s="142"/>
      <c r="M231" s="142"/>
      <c r="N231" s="142"/>
      <c r="O231" s="142"/>
      <c r="P231" s="142"/>
      <c r="Q231" s="142"/>
      <c r="R231" s="142"/>
      <c r="S231" s="142"/>
      <c r="T231" s="142"/>
      <c r="U231" s="142"/>
      <c r="V231" s="142"/>
      <c r="W231" s="142"/>
      <c r="X231" s="142"/>
      <c r="Y231" s="142"/>
      <c r="Z231" s="142"/>
      <c r="AA231" s="142"/>
      <c r="AB231" s="142"/>
      <c r="AC231" s="142"/>
      <c r="AD231" s="142"/>
      <c r="AE231" s="142"/>
      <c r="AF231" s="142"/>
      <c r="AG231" s="142"/>
      <c r="AH231" s="142"/>
      <c r="AI231" s="142"/>
      <c r="AJ231" s="142"/>
      <c r="AK231" s="142"/>
      <c r="AL231" s="142"/>
      <c r="AM231" s="142"/>
      <c r="AN231" s="142"/>
      <c r="AO231" s="142"/>
      <c r="AP231" s="142"/>
      <c r="AQ231" s="142"/>
    </row>
    <row r="232" spans="1:52" ht="12" customHeight="1" x14ac:dyDescent="0.25">
      <c r="A232" s="129">
        <v>86</v>
      </c>
      <c r="B232" s="130" t="s">
        <v>530</v>
      </c>
      <c r="C232" s="131">
        <v>724</v>
      </c>
      <c r="D232" s="33"/>
      <c r="E232" s="33"/>
      <c r="F232" s="138"/>
      <c r="G232" s="33"/>
      <c r="H232" s="33"/>
      <c r="I232" s="33"/>
      <c r="J232" s="33"/>
      <c r="K232" s="33"/>
      <c r="L232" s="33"/>
      <c r="M232" s="33"/>
      <c r="N232" s="54"/>
      <c r="O232" s="132">
        <f t="shared" ref="O232" si="99">A232</f>
        <v>86</v>
      </c>
      <c r="P232" s="129">
        <v>1</v>
      </c>
      <c r="Q232" s="32">
        <f t="shared" ref="Q232" si="100">D232</f>
        <v>0</v>
      </c>
      <c r="R232" s="32">
        <f t="shared" ref="R232" si="101">IF((D232)&gt;0,N232,)</f>
        <v>0</v>
      </c>
      <c r="S232" s="32">
        <f t="shared" ref="S232" si="102">E232*0.5*2/3</f>
        <v>0</v>
      </c>
      <c r="T232" s="32">
        <f t="shared" ref="T232" si="103">IF((E232)&gt;0,N232,)</f>
        <v>0</v>
      </c>
      <c r="U232" s="32">
        <f t="shared" ref="U232" si="104">G232</f>
        <v>0</v>
      </c>
      <c r="V232" s="32">
        <f t="shared" ref="V232" si="105">IF((F232)&gt;0,N232,)</f>
        <v>0</v>
      </c>
      <c r="W232" s="32">
        <f t="shared" ref="W232" si="106">H232*10</f>
        <v>0</v>
      </c>
      <c r="X232" s="32"/>
      <c r="Y232" s="57">
        <f t="shared" ref="Y232" si="107">Q232*R232+S232*T232+U232*V232+W232*X232</f>
        <v>0</v>
      </c>
      <c r="Z232" s="67">
        <f t="shared" ref="Z232" si="108">Y232</f>
        <v>0</v>
      </c>
      <c r="AA232" s="27">
        <f t="shared" ref="AA232" si="109">Z232/$Z$238%</f>
        <v>0</v>
      </c>
      <c r="AB232" s="56">
        <f t="shared" ref="AB232" si="110">AA232</f>
        <v>0</v>
      </c>
      <c r="AC232" s="67"/>
      <c r="AD232" s="27">
        <f>AC232/$AC$238%</f>
        <v>0</v>
      </c>
      <c r="AE232" s="51">
        <f t="shared" ref="AE232" si="111">AD232</f>
        <v>0</v>
      </c>
      <c r="AF232" s="139">
        <f>Y237</f>
        <v>0</v>
      </c>
      <c r="AG232" s="27">
        <f>AF232/$AF$238%</f>
        <v>0</v>
      </c>
      <c r="AH232" s="56">
        <f t="shared" ref="AH232" si="112">AG232</f>
        <v>0</v>
      </c>
      <c r="AI232" s="48"/>
      <c r="AJ232" s="27"/>
      <c r="AK232" s="51"/>
      <c r="AL232" s="48"/>
      <c r="AM232" s="27"/>
      <c r="AN232" s="51"/>
      <c r="AO232" s="79">
        <f t="shared" si="98"/>
        <v>0</v>
      </c>
      <c r="AP232" s="136"/>
      <c r="AQ232" s="137"/>
    </row>
    <row r="233" spans="1:52" ht="5.0999999999999996" customHeight="1" x14ac:dyDescent="0.25">
      <c r="A233" s="142"/>
      <c r="B233" s="142"/>
      <c r="C233" s="142"/>
      <c r="D233" s="142"/>
      <c r="E233" s="142"/>
      <c r="F233" s="142"/>
      <c r="G233" s="142"/>
      <c r="H233" s="142"/>
      <c r="I233" s="142"/>
      <c r="J233" s="142"/>
      <c r="K233" s="142"/>
      <c r="L233" s="142"/>
      <c r="M233" s="142"/>
      <c r="N233" s="142"/>
      <c r="O233" s="142"/>
      <c r="P233" s="142"/>
      <c r="Q233" s="142"/>
      <c r="R233" s="142"/>
      <c r="S233" s="142"/>
      <c r="T233" s="142"/>
      <c r="U233" s="142"/>
      <c r="V233" s="142"/>
      <c r="W233" s="142"/>
      <c r="X233" s="142"/>
      <c r="Y233" s="142"/>
      <c r="Z233" s="142"/>
      <c r="AA233" s="142"/>
      <c r="AB233" s="142"/>
      <c r="AC233" s="142"/>
      <c r="AD233" s="142"/>
      <c r="AE233" s="142"/>
      <c r="AF233" s="142"/>
      <c r="AG233" s="142"/>
      <c r="AH233" s="142"/>
      <c r="AI233" s="142"/>
      <c r="AJ233" s="142"/>
      <c r="AK233" s="142"/>
      <c r="AL233" s="142"/>
      <c r="AM233" s="142"/>
      <c r="AN233" s="142"/>
      <c r="AO233" s="142"/>
      <c r="AP233" s="142"/>
      <c r="AQ233" s="142"/>
    </row>
    <row r="234" spans="1:52" ht="12" customHeight="1" x14ac:dyDescent="0.25">
      <c r="A234" s="129">
        <v>87</v>
      </c>
      <c r="B234" s="130" t="s">
        <v>531</v>
      </c>
      <c r="C234" s="131">
        <v>725</v>
      </c>
      <c r="D234" s="33"/>
      <c r="E234" s="33"/>
      <c r="F234" s="138">
        <v>1</v>
      </c>
      <c r="G234" s="33">
        <v>5</v>
      </c>
      <c r="H234" s="33"/>
      <c r="I234" s="33"/>
      <c r="J234" s="33"/>
      <c r="K234" s="33"/>
      <c r="L234" s="33"/>
      <c r="M234" s="33"/>
      <c r="N234" s="54">
        <v>1170</v>
      </c>
      <c r="O234" s="132">
        <f t="shared" ref="O234" si="113">A234</f>
        <v>87</v>
      </c>
      <c r="P234" s="129">
        <v>1</v>
      </c>
      <c r="Q234" s="32">
        <f t="shared" ref="Q234" si="114">D234</f>
        <v>0</v>
      </c>
      <c r="R234" s="32">
        <f t="shared" ref="R234" si="115">IF((D234)&gt;0,N234,)</f>
        <v>0</v>
      </c>
      <c r="S234" s="32">
        <f t="shared" ref="S234" si="116">E234*0.5*2/3</f>
        <v>0</v>
      </c>
      <c r="T234" s="32">
        <f t="shared" ref="T234" si="117">IF((E234)&gt;0,N234,)</f>
        <v>0</v>
      </c>
      <c r="U234" s="32">
        <f t="shared" ref="U234:U236" si="118">G234</f>
        <v>5</v>
      </c>
      <c r="V234" s="32">
        <f t="shared" ref="V234" si="119">IF((F234)&gt;0,N234,)</f>
        <v>1170</v>
      </c>
      <c r="W234" s="32">
        <f t="shared" ref="W234" si="120">H234*10</f>
        <v>0</v>
      </c>
      <c r="X234" s="32"/>
      <c r="Y234" s="57">
        <f t="shared" ref="Y234" si="121">Q234*R234+S234*T234+U234*V234+W234*X234</f>
        <v>5850</v>
      </c>
      <c r="Z234" s="67">
        <f>Y234</f>
        <v>5850</v>
      </c>
      <c r="AA234" s="27">
        <f>Z234/$Z$238%</f>
        <v>0.67752935608401499</v>
      </c>
      <c r="AB234" s="56">
        <f t="shared" si="94"/>
        <v>0.67752935608401499</v>
      </c>
      <c r="AC234" s="67"/>
      <c r="AD234" s="27">
        <f>AC234/$AC$238%</f>
        <v>0</v>
      </c>
      <c r="AE234" s="51">
        <f t="shared" ref="AE234" si="122">AD234</f>
        <v>0</v>
      </c>
      <c r="AF234" s="139">
        <f>Y239</f>
        <v>0</v>
      </c>
      <c r="AG234" s="27">
        <f>AF234/$AF$238%</f>
        <v>0</v>
      </c>
      <c r="AH234" s="56">
        <f t="shared" ref="AH234" si="123">AG234</f>
        <v>0</v>
      </c>
      <c r="AI234" s="48"/>
      <c r="AJ234" s="27"/>
      <c r="AK234" s="51"/>
      <c r="AL234" s="48"/>
      <c r="AM234" s="27"/>
      <c r="AN234" s="51"/>
      <c r="AO234" s="79">
        <f t="shared" si="98"/>
        <v>0.47610170968065912</v>
      </c>
      <c r="AP234" s="136"/>
      <c r="AQ234" s="137"/>
    </row>
    <row r="235" spans="1:52" ht="5.0999999999999996" customHeight="1" x14ac:dyDescent="0.25">
      <c r="A235" s="142"/>
      <c r="B235" s="142"/>
      <c r="C235" s="142"/>
      <c r="D235" s="142"/>
      <c r="E235" s="142"/>
      <c r="F235" s="142"/>
      <c r="G235" s="142"/>
      <c r="H235" s="142"/>
      <c r="I235" s="142"/>
      <c r="J235" s="142"/>
      <c r="K235" s="142"/>
      <c r="L235" s="142"/>
      <c r="M235" s="142"/>
      <c r="N235" s="142"/>
      <c r="O235" s="142"/>
      <c r="P235" s="142"/>
      <c r="Q235" s="142"/>
      <c r="R235" s="142"/>
      <c r="S235" s="142"/>
      <c r="T235" s="142"/>
      <c r="U235" s="142"/>
      <c r="V235" s="142"/>
      <c r="W235" s="142"/>
      <c r="X235" s="142"/>
      <c r="Y235" s="142"/>
      <c r="Z235" s="142"/>
      <c r="AA235" s="142"/>
      <c r="AB235" s="142"/>
      <c r="AC235" s="142"/>
      <c r="AD235" s="142"/>
      <c r="AE235" s="142"/>
      <c r="AF235" s="142"/>
      <c r="AG235" s="142"/>
      <c r="AH235" s="142"/>
      <c r="AI235" s="142"/>
      <c r="AJ235" s="142"/>
      <c r="AK235" s="142"/>
      <c r="AL235" s="142"/>
      <c r="AM235" s="142"/>
      <c r="AN235" s="142"/>
      <c r="AO235" s="142"/>
      <c r="AP235" s="142"/>
      <c r="AQ235" s="142"/>
    </row>
    <row r="236" spans="1:52" ht="11.1" customHeight="1" x14ac:dyDescent="0.25">
      <c r="A236" s="129"/>
      <c r="B236" s="130"/>
      <c r="C236" s="131"/>
      <c r="D236" s="33"/>
      <c r="E236" s="33"/>
      <c r="F236" s="138"/>
      <c r="G236" s="33"/>
      <c r="H236" s="33"/>
      <c r="I236" s="33"/>
      <c r="J236" s="33"/>
      <c r="K236" s="33"/>
      <c r="L236" s="33"/>
      <c r="M236" s="33"/>
      <c r="N236" s="54">
        <f>SUM(I236:L236)</f>
        <v>0</v>
      </c>
      <c r="O236" s="132">
        <f>A236</f>
        <v>0</v>
      </c>
      <c r="P236" s="129"/>
      <c r="Q236" s="32">
        <f>D236</f>
        <v>0</v>
      </c>
      <c r="R236" s="32">
        <f>IF((D236)&gt;0,N236,)</f>
        <v>0</v>
      </c>
      <c r="S236" s="32">
        <f>E236*0.5</f>
        <v>0</v>
      </c>
      <c r="T236" s="32">
        <f>IF((E236)&gt;0,N236,)</f>
        <v>0</v>
      </c>
      <c r="U236" s="32">
        <f t="shared" si="118"/>
        <v>0</v>
      </c>
      <c r="V236" s="32">
        <f>IF((F236)&gt;0,N236,)</f>
        <v>0</v>
      </c>
      <c r="W236" s="32">
        <f>H236*10</f>
        <v>0</v>
      </c>
      <c r="X236" s="32"/>
      <c r="Y236" s="57">
        <f>Q236*R236+S236*T236+U236*V236+W236*X236</f>
        <v>0</v>
      </c>
      <c r="Z236" s="67">
        <f>Y236</f>
        <v>0</v>
      </c>
      <c r="AA236" s="27">
        <f>Z236/$Z$238%</f>
        <v>0</v>
      </c>
      <c r="AB236" s="56">
        <f>AA236</f>
        <v>0</v>
      </c>
      <c r="AC236" s="67"/>
      <c r="AD236" s="27">
        <f>AC236/$AC$238%</f>
        <v>0</v>
      </c>
      <c r="AE236" s="51">
        <f>AD236</f>
        <v>0</v>
      </c>
      <c r="AF236" s="139"/>
      <c r="AG236" s="27">
        <f>AF236/$AF$238%</f>
        <v>0</v>
      </c>
      <c r="AH236" s="56">
        <f>AG236</f>
        <v>0</v>
      </c>
      <c r="AI236" s="48"/>
      <c r="AJ236" s="27">
        <f>AI236/$AI$238%</f>
        <v>0</v>
      </c>
      <c r="AK236" s="51">
        <f>AJ236</f>
        <v>0</v>
      </c>
      <c r="AL236" s="48"/>
      <c r="AM236" s="27">
        <f>AL236/$AI$238%</f>
        <v>0</v>
      </c>
      <c r="AN236" s="51">
        <f>AM236</f>
        <v>0</v>
      </c>
      <c r="AO236" s="79">
        <f t="shared" si="84"/>
        <v>0</v>
      </c>
      <c r="AP236" s="136"/>
      <c r="AQ236" s="137"/>
    </row>
    <row r="237" spans="1:52" ht="5.0999999999999996" customHeight="1" x14ac:dyDescent="0.25">
      <c r="A237" s="142"/>
      <c r="B237" s="142"/>
      <c r="C237" s="142"/>
      <c r="D237" s="142"/>
      <c r="E237" s="142"/>
      <c r="F237" s="142"/>
      <c r="G237" s="142"/>
      <c r="H237" s="142"/>
      <c r="I237" s="142"/>
      <c r="J237" s="142"/>
      <c r="K237" s="142"/>
      <c r="L237" s="142"/>
      <c r="M237" s="142"/>
      <c r="N237" s="142"/>
      <c r="O237" s="142"/>
      <c r="P237" s="142"/>
      <c r="Q237" s="142"/>
      <c r="R237" s="142"/>
      <c r="S237" s="142"/>
      <c r="T237" s="142"/>
      <c r="U237" s="142"/>
      <c r="V237" s="142"/>
      <c r="W237" s="142"/>
      <c r="X237" s="142"/>
      <c r="Y237" s="142"/>
      <c r="Z237" s="142"/>
      <c r="AA237" s="142"/>
      <c r="AB237" s="142"/>
      <c r="AC237" s="142"/>
      <c r="AD237" s="142"/>
      <c r="AE237" s="142"/>
      <c r="AF237" s="142"/>
      <c r="AG237" s="142"/>
      <c r="AH237" s="142"/>
      <c r="AI237" s="142"/>
      <c r="AJ237" s="142"/>
      <c r="AK237" s="142"/>
      <c r="AL237" s="142"/>
      <c r="AM237" s="142"/>
      <c r="AN237" s="142"/>
      <c r="AO237" s="142"/>
      <c r="AP237" s="142"/>
      <c r="AQ237" s="142"/>
    </row>
    <row r="238" spans="1:52" ht="11.1" customHeight="1" x14ac:dyDescent="0.25">
      <c r="A238" s="35" t="s">
        <v>24</v>
      </c>
      <c r="B238" s="106"/>
      <c r="C238" s="55"/>
      <c r="D238" s="33"/>
      <c r="E238" s="32"/>
      <c r="F238" s="32"/>
      <c r="G238" s="32"/>
      <c r="H238" s="32"/>
      <c r="I238" s="32"/>
      <c r="J238" s="32"/>
      <c r="K238" s="32"/>
      <c r="L238" s="32"/>
      <c r="M238" s="32"/>
      <c r="N238" s="54"/>
      <c r="O238" s="47"/>
      <c r="P238" s="32"/>
      <c r="Q238" s="32">
        <f>D238</f>
        <v>0</v>
      </c>
      <c r="R238" s="32">
        <f>IF((D238)&gt;0,N238,)</f>
        <v>0</v>
      </c>
      <c r="S238" s="32"/>
      <c r="T238" s="32"/>
      <c r="U238" s="32"/>
      <c r="V238" s="32"/>
      <c r="W238" s="32"/>
      <c r="X238" s="32"/>
      <c r="Y238" s="57">
        <f>SUM(Y12:Y237)</f>
        <v>887332.93953333341</v>
      </c>
      <c r="Z238" s="67">
        <f>SUM(Z12:Z237)</f>
        <v>863431.22219999984</v>
      </c>
      <c r="AA238" s="27">
        <f>SUM(AA12:AA237)</f>
        <v>99.999999999999815</v>
      </c>
      <c r="AB238" s="56">
        <f>AA238</f>
        <v>99.999999999999815</v>
      </c>
      <c r="AC238" s="67">
        <f>SUM(AC12:AC237)</f>
        <v>6263.3513333333331</v>
      </c>
      <c r="AD238" s="36">
        <f>AB238</f>
        <v>99.999999999999815</v>
      </c>
      <c r="AE238" s="51">
        <f>AD238</f>
        <v>99.999999999999815</v>
      </c>
      <c r="AF238" s="47">
        <f>SUM(AF12:AF237)</f>
        <v>2683.366</v>
      </c>
      <c r="AG238" s="27">
        <v>100</v>
      </c>
      <c r="AH238" s="56">
        <f>AG238</f>
        <v>100</v>
      </c>
      <c r="AI238" s="48">
        <f t="shared" ref="AI238:AO238" si="124">SUM(AI12:AI237)</f>
        <v>13440</v>
      </c>
      <c r="AJ238" s="27">
        <f t="shared" si="124"/>
        <v>100</v>
      </c>
      <c r="AK238" s="51">
        <f t="shared" si="124"/>
        <v>100</v>
      </c>
      <c r="AL238" s="48">
        <f t="shared" si="124"/>
        <v>1515</v>
      </c>
      <c r="AM238" s="27">
        <f t="shared" si="124"/>
        <v>100</v>
      </c>
      <c r="AN238" s="51">
        <f t="shared" si="124"/>
        <v>100</v>
      </c>
      <c r="AO238" s="77">
        <f t="shared" si="124"/>
        <v>100.0000000000001</v>
      </c>
      <c r="AP238" s="76"/>
      <c r="AQ238" s="37"/>
      <c r="AR238" s="19"/>
      <c r="AS238" s="19"/>
      <c r="AT238" s="19"/>
      <c r="AU238" s="19"/>
      <c r="AV238" s="19"/>
      <c r="AW238" s="19"/>
      <c r="AX238" s="19"/>
      <c r="AY238" s="19"/>
      <c r="AZ238" s="19"/>
    </row>
    <row r="239" spans="1:52" ht="3.75" customHeight="1" x14ac:dyDescent="0.25">
      <c r="A239" s="20"/>
      <c r="Q239" s="18">
        <f>D239</f>
        <v>0</v>
      </c>
      <c r="R239" s="18">
        <f>IF((D239)&gt;0,N239,)</f>
        <v>0</v>
      </c>
      <c r="Y239" s="21"/>
      <c r="AL239" s="48"/>
    </row>
    <row r="240" spans="1:52" s="5" customFormat="1" ht="13.2" x14ac:dyDescent="0.25">
      <c r="A240" s="22"/>
      <c r="B240" s="109" t="s">
        <v>31</v>
      </c>
      <c r="Q240" s="18"/>
      <c r="R240" s="18"/>
      <c r="Y240" s="18"/>
      <c r="AO240" s="101"/>
    </row>
    <row r="241" spans="1:41" s="5" customFormat="1" ht="13.2" x14ac:dyDescent="0.25">
      <c r="A241" s="22"/>
      <c r="B241" s="110" t="s">
        <v>36</v>
      </c>
      <c r="D241" s="5" t="s">
        <v>380</v>
      </c>
      <c r="Q241" s="18"/>
      <c r="R241" s="18"/>
      <c r="Y241" s="18"/>
      <c r="AO241" s="101" t="s">
        <v>545</v>
      </c>
    </row>
    <row r="242" spans="1:41" x14ac:dyDescent="0.25">
      <c r="Q242" s="18">
        <f>D242</f>
        <v>0</v>
      </c>
      <c r="R242" s="18">
        <f>IF((D242)&gt;0,N242,)</f>
        <v>0</v>
      </c>
    </row>
    <row r="243" spans="1:41" x14ac:dyDescent="0.25">
      <c r="Q243" s="18">
        <f>D243</f>
        <v>0</v>
      </c>
      <c r="R243" s="18">
        <f>IF((D243)&gt;0,N243,)</f>
        <v>0</v>
      </c>
    </row>
    <row r="244" spans="1:41" x14ac:dyDescent="0.25">
      <c r="Q244" s="18">
        <f>D244</f>
        <v>0</v>
      </c>
      <c r="R244" s="18">
        <f>IF((D244)&gt;0,N244,)</f>
        <v>0</v>
      </c>
    </row>
    <row r="245" spans="1:41" s="23" customFormat="1" x14ac:dyDescent="0.25">
      <c r="B245" s="111"/>
      <c r="P245" s="24">
        <f>D245</f>
        <v>0</v>
      </c>
      <c r="Q245" s="24">
        <f>IF((D245)&gt;0,M245,)</f>
        <v>0</v>
      </c>
      <c r="AN245" s="102"/>
    </row>
    <row r="246" spans="1:41" x14ac:dyDescent="0.25">
      <c r="R246" s="18">
        <f>IF((D246)&gt;0,N246,)</f>
        <v>0</v>
      </c>
    </row>
  </sheetData>
  <phoneticPr fontId="0" type="noConversion"/>
  <printOptions horizontalCentered="1" gridLines="1" gridLinesSet="0"/>
  <pageMargins left="0.15748031496062992" right="0.15748031496062992" top="0.78740157480314965" bottom="0.39370078740157483" header="0.51181102362204722" footer="0.51181102362204722"/>
  <pageSetup paperSize="8" scale="46" fitToHeight="0" pageOrder="overThenDown" orientation="landscape" copies="2" r:id="rId1"/>
  <headerFooter alignWithMargins="0">
    <oddHeader>&amp;C&amp;F&amp;RSeite &amp;P</oddHeader>
  </headerFooter>
  <rowBreaks count="1" manualBreakCount="1">
    <brk id="103" max="42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V97"/>
  <sheetViews>
    <sheetView tabSelected="1" topLeftCell="H1" zoomScale="91" zoomScaleNormal="91" zoomScalePageLayoutView="91" workbookViewId="0">
      <selection activeCell="O3" sqref="O3"/>
    </sheetView>
  </sheetViews>
  <sheetFormatPr baseColWidth="10" defaultColWidth="11" defaultRowHeight="15" x14ac:dyDescent="0.25"/>
  <cols>
    <col min="1" max="1" width="5.44140625" style="11" customWidth="1"/>
    <col min="2" max="2" width="37.44140625" style="11" bestFit="1" customWidth="1"/>
    <col min="3" max="4" width="29.88671875" style="11" bestFit="1" customWidth="1"/>
    <col min="5" max="5" width="17.88671875" style="11" customWidth="1"/>
    <col min="6" max="6" width="25.88671875" style="11" bestFit="1" customWidth="1"/>
    <col min="7" max="7" width="7.5546875" style="11" bestFit="1" customWidth="1"/>
    <col min="8" max="8" width="19.33203125" style="11" bestFit="1" customWidth="1"/>
    <col min="9" max="9" width="46.77734375" style="11" bestFit="1" customWidth="1"/>
    <col min="10" max="10" width="12.88671875" style="100" bestFit="1" customWidth="1"/>
    <col min="11" max="11" width="18.21875" style="121" bestFit="1" customWidth="1"/>
    <col min="12" max="12" width="9.77734375" style="100" bestFit="1" customWidth="1"/>
    <col min="13" max="13" width="17.109375" style="100" customWidth="1"/>
    <col min="14" max="14" width="19.77734375" style="83" bestFit="1" customWidth="1"/>
    <col min="15" max="15" width="34.21875" style="11" bestFit="1" customWidth="1"/>
    <col min="16" max="16" width="43.33203125" style="108" bestFit="1" customWidth="1"/>
    <col min="17" max="17" width="19.33203125" style="11" bestFit="1" customWidth="1"/>
    <col min="18" max="16384" width="11" style="11"/>
  </cols>
  <sheetData>
    <row r="1" spans="1:256" ht="15.6" x14ac:dyDescent="0.3">
      <c r="K1" s="112" t="s">
        <v>275</v>
      </c>
      <c r="L1" s="113"/>
      <c r="M1" s="114" t="s">
        <v>276</v>
      </c>
      <c r="N1" s="126"/>
      <c r="Q1" s="10" t="s">
        <v>568</v>
      </c>
    </row>
    <row r="2" spans="1:256" x14ac:dyDescent="0.25">
      <c r="K2" s="115" t="s">
        <v>273</v>
      </c>
      <c r="L2" s="116">
        <v>0</v>
      </c>
      <c r="M2" s="117" t="s">
        <v>273</v>
      </c>
      <c r="N2" s="127">
        <v>100</v>
      </c>
    </row>
    <row r="3" spans="1:256" ht="15.6" thickBot="1" x14ac:dyDescent="0.3">
      <c r="K3" s="118" t="s">
        <v>274</v>
      </c>
      <c r="L3" s="119">
        <v>20</v>
      </c>
      <c r="M3" s="120" t="s">
        <v>274</v>
      </c>
      <c r="N3" s="128">
        <v>20</v>
      </c>
    </row>
    <row r="5" spans="1:256" s="123" customFormat="1" ht="74.25" customHeight="1" x14ac:dyDescent="0.3">
      <c r="A5" s="11" t="s">
        <v>269</v>
      </c>
      <c r="B5" s="11" t="s">
        <v>82</v>
      </c>
      <c r="C5" s="11" t="s">
        <v>83</v>
      </c>
      <c r="D5" s="11" t="s">
        <v>84</v>
      </c>
      <c r="E5" s="11" t="s">
        <v>85</v>
      </c>
      <c r="F5" s="11" t="s">
        <v>86</v>
      </c>
      <c r="G5" s="11" t="s">
        <v>87</v>
      </c>
      <c r="H5" s="11" t="s">
        <v>88</v>
      </c>
      <c r="I5" s="11" t="s">
        <v>89</v>
      </c>
      <c r="J5" s="100" t="s">
        <v>250</v>
      </c>
      <c r="K5" s="121" t="s">
        <v>251</v>
      </c>
      <c r="L5" s="100" t="s">
        <v>15</v>
      </c>
      <c r="M5" s="100" t="s">
        <v>224</v>
      </c>
      <c r="N5" s="83" t="s">
        <v>90</v>
      </c>
      <c r="O5" s="11" t="s">
        <v>225</v>
      </c>
      <c r="P5" s="108" t="s">
        <v>226</v>
      </c>
      <c r="Q5" s="11" t="s">
        <v>241</v>
      </c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x14ac:dyDescent="0.25">
      <c r="A6" s="11">
        <v>1</v>
      </c>
      <c r="B6" s="11" t="s">
        <v>351</v>
      </c>
      <c r="C6" s="11" t="s">
        <v>352</v>
      </c>
      <c r="D6" s="11" t="s">
        <v>91</v>
      </c>
      <c r="E6" s="11" t="s">
        <v>92</v>
      </c>
      <c r="F6" s="11" t="s">
        <v>330</v>
      </c>
      <c r="G6" s="11">
        <v>9055</v>
      </c>
      <c r="H6" s="11" t="s">
        <v>93</v>
      </c>
      <c r="I6" s="11" t="s">
        <v>353</v>
      </c>
      <c r="J6" s="100">
        <f>Perimeter!AB12</f>
        <v>1.3032070469565347</v>
      </c>
      <c r="K6" s="121">
        <f>ROUND(IF(J6*$L$2&lt;$L$3,$L$3,J6*$L$2),1)</f>
        <v>20</v>
      </c>
      <c r="L6" s="100">
        <f>Perimeter!AO12</f>
        <v>1.5806530821138058</v>
      </c>
      <c r="M6" s="100">
        <f>ROUND(IF(L6*$N$2&lt;$N$3,$N$3,L6*$N$2),1)</f>
        <v>158.1</v>
      </c>
      <c r="N6" s="83">
        <v>85</v>
      </c>
      <c r="P6" s="11"/>
    </row>
    <row r="7" spans="1:256" x14ac:dyDescent="0.25">
      <c r="A7" s="11">
        <v>2</v>
      </c>
      <c r="B7" s="11" t="s">
        <v>98</v>
      </c>
      <c r="C7" s="11" t="s">
        <v>547</v>
      </c>
      <c r="D7" s="11" t="s">
        <v>548</v>
      </c>
      <c r="E7" s="11" t="s">
        <v>407</v>
      </c>
      <c r="F7" s="11" t="s">
        <v>323</v>
      </c>
      <c r="G7" s="11">
        <v>9055</v>
      </c>
      <c r="H7" s="11" t="s">
        <v>93</v>
      </c>
      <c r="I7" s="11" t="s">
        <v>106</v>
      </c>
      <c r="J7" s="100">
        <f>Perimeter!AB16</f>
        <v>0.43296835971192899</v>
      </c>
      <c r="K7" s="121">
        <f t="shared" ref="K7:K70" si="0">ROUND(IF(J7*$L$2&lt;$L$3,$L$3,J7*$L$2),1)</f>
        <v>20</v>
      </c>
      <c r="L7" s="100">
        <f>Perimeter!AO16</f>
        <v>1.4708421808269827</v>
      </c>
      <c r="M7" s="100">
        <f t="shared" ref="M7:M70" si="1">ROUND(IF(L7*$N$2&lt;$N$3,$N$3,L7*$N$2),1)</f>
        <v>147.1</v>
      </c>
      <c r="N7" s="83" t="s">
        <v>451</v>
      </c>
      <c r="P7" s="11" t="s">
        <v>449</v>
      </c>
    </row>
    <row r="8" spans="1:256" x14ac:dyDescent="0.25">
      <c r="A8" s="11">
        <v>3</v>
      </c>
      <c r="B8" s="11" t="s">
        <v>189</v>
      </c>
      <c r="C8" s="11" t="s">
        <v>43</v>
      </c>
      <c r="D8" s="11" t="s">
        <v>222</v>
      </c>
      <c r="E8" s="11" t="s">
        <v>222</v>
      </c>
      <c r="F8" s="11" t="s">
        <v>324</v>
      </c>
      <c r="G8" s="11">
        <v>9055</v>
      </c>
      <c r="H8" s="11" t="s">
        <v>93</v>
      </c>
      <c r="I8" s="11" t="s">
        <v>153</v>
      </c>
      <c r="J8" s="100">
        <f>Perimeter!AB21</f>
        <v>0.72574912035651429</v>
      </c>
      <c r="K8" s="121">
        <f t="shared" si="0"/>
        <v>20</v>
      </c>
      <c r="L8" s="100">
        <f>Perimeter!AO21</f>
        <v>0.50998586835863158</v>
      </c>
      <c r="M8" s="100">
        <f t="shared" si="1"/>
        <v>51</v>
      </c>
      <c r="N8" s="83" t="s">
        <v>382</v>
      </c>
      <c r="P8" s="11"/>
    </row>
    <row r="9" spans="1:256" x14ac:dyDescent="0.25">
      <c r="A9" s="11">
        <v>4</v>
      </c>
      <c r="B9" s="11" t="s">
        <v>394</v>
      </c>
      <c r="C9" s="11" t="s">
        <v>453</v>
      </c>
      <c r="D9" s="11" t="s">
        <v>393</v>
      </c>
      <c r="E9" s="11" t="s">
        <v>395</v>
      </c>
      <c r="F9" s="11" t="s">
        <v>342</v>
      </c>
      <c r="G9" s="11">
        <v>9055</v>
      </c>
      <c r="H9" s="11" t="s">
        <v>93</v>
      </c>
      <c r="I9" s="11" t="s">
        <v>353</v>
      </c>
      <c r="J9" s="100">
        <f>Perimeter!AB24</f>
        <v>0.67752935608401499</v>
      </c>
      <c r="K9" s="121">
        <f t="shared" si="0"/>
        <v>20</v>
      </c>
      <c r="L9" s="100">
        <f>Perimeter!AO24</f>
        <v>0.47610170968065912</v>
      </c>
      <c r="M9" s="100">
        <f t="shared" si="1"/>
        <v>47.6</v>
      </c>
      <c r="N9" s="83">
        <v>190</v>
      </c>
      <c r="P9" s="11"/>
    </row>
    <row r="10" spans="1:256" x14ac:dyDescent="0.25">
      <c r="A10" s="11">
        <v>5</v>
      </c>
      <c r="B10" s="11" t="s">
        <v>98</v>
      </c>
      <c r="C10" s="11" t="s">
        <v>99</v>
      </c>
      <c r="D10" s="11" t="s">
        <v>100</v>
      </c>
      <c r="E10" s="11" t="s">
        <v>101</v>
      </c>
      <c r="F10" s="11" t="s">
        <v>410</v>
      </c>
      <c r="G10" s="11">
        <v>8700</v>
      </c>
      <c r="H10" s="11" t="s">
        <v>411</v>
      </c>
      <c r="I10" s="11" t="s">
        <v>106</v>
      </c>
      <c r="J10" s="100">
        <f>Perimeter!AB26</f>
        <v>0.88134373698120849</v>
      </c>
      <c r="K10" s="121">
        <f t="shared" si="0"/>
        <v>20</v>
      </c>
      <c r="L10" s="100">
        <f>Perimeter!AO26</f>
        <v>0.61932262598679511</v>
      </c>
      <c r="M10" s="100">
        <f t="shared" si="1"/>
        <v>61.9</v>
      </c>
      <c r="N10" s="83" t="s">
        <v>254</v>
      </c>
      <c r="O10" s="11" t="s">
        <v>229</v>
      </c>
      <c r="P10" s="11"/>
    </row>
    <row r="11" spans="1:256" x14ac:dyDescent="0.25">
      <c r="A11" s="11">
        <v>6</v>
      </c>
      <c r="B11" s="11" t="s">
        <v>98</v>
      </c>
      <c r="C11" s="11" t="s">
        <v>102</v>
      </c>
      <c r="D11" s="11" t="s">
        <v>103</v>
      </c>
      <c r="E11" s="11" t="s">
        <v>222</v>
      </c>
      <c r="F11" s="11" t="s">
        <v>104</v>
      </c>
      <c r="G11" s="11">
        <v>8500</v>
      </c>
      <c r="H11" s="11" t="s">
        <v>105</v>
      </c>
      <c r="I11" s="11" t="s">
        <v>106</v>
      </c>
      <c r="J11" s="100">
        <f>Perimeter!AB29</f>
        <v>0.8495269584195031</v>
      </c>
      <c r="K11" s="121">
        <f t="shared" si="0"/>
        <v>20</v>
      </c>
      <c r="L11" s="100">
        <f>Perimeter!AO29</f>
        <v>0.59696488970019135</v>
      </c>
      <c r="M11" s="100">
        <f t="shared" si="1"/>
        <v>59.7</v>
      </c>
      <c r="N11" s="83">
        <v>194</v>
      </c>
      <c r="P11" s="11"/>
    </row>
    <row r="12" spans="1:256" x14ac:dyDescent="0.25">
      <c r="A12" s="11">
        <v>7</v>
      </c>
      <c r="B12" s="11" t="s">
        <v>549</v>
      </c>
      <c r="C12" s="11" t="s">
        <v>495</v>
      </c>
      <c r="E12" s="11" t="s">
        <v>407</v>
      </c>
      <c r="F12" s="11" t="s">
        <v>496</v>
      </c>
      <c r="G12" s="11">
        <v>9000</v>
      </c>
      <c r="H12" s="11" t="s">
        <v>429</v>
      </c>
      <c r="I12" s="11" t="s">
        <v>153</v>
      </c>
      <c r="J12" s="100">
        <f>Perimeter!AB31</f>
        <v>1.8970821970352421</v>
      </c>
      <c r="K12" s="121">
        <f t="shared" si="0"/>
        <v>20</v>
      </c>
      <c r="L12" s="100">
        <f>Perimeter!AO31</f>
        <v>1.3330847871058455</v>
      </c>
      <c r="M12" s="100">
        <f t="shared" si="1"/>
        <v>133.30000000000001</v>
      </c>
      <c r="N12" s="83">
        <v>195</v>
      </c>
      <c r="P12" s="11"/>
    </row>
    <row r="13" spans="1:256" x14ac:dyDescent="0.25">
      <c r="A13" s="11">
        <v>8</v>
      </c>
      <c r="B13" s="11" t="s">
        <v>351</v>
      </c>
      <c r="C13" s="11" t="s">
        <v>354</v>
      </c>
      <c r="D13" s="11" t="s">
        <v>107</v>
      </c>
      <c r="E13" s="11" t="s">
        <v>108</v>
      </c>
      <c r="F13" s="11" t="s">
        <v>331</v>
      </c>
      <c r="G13" s="11">
        <v>9055</v>
      </c>
      <c r="H13" s="11" t="s">
        <v>93</v>
      </c>
      <c r="I13" s="11" t="s">
        <v>353</v>
      </c>
      <c r="J13" s="100">
        <f>Perimeter!AB33</f>
        <v>0.67752935608401499</v>
      </c>
      <c r="K13" s="121">
        <f t="shared" si="0"/>
        <v>20</v>
      </c>
      <c r="L13" s="100">
        <f>Perimeter!AO33</f>
        <v>0.47610170968065912</v>
      </c>
      <c r="M13" s="100">
        <f t="shared" si="1"/>
        <v>47.6</v>
      </c>
      <c r="N13" s="83">
        <v>196</v>
      </c>
      <c r="P13" s="11"/>
    </row>
    <row r="14" spans="1:256" x14ac:dyDescent="0.25">
      <c r="A14" s="11">
        <v>9</v>
      </c>
      <c r="B14" s="11" t="s">
        <v>94</v>
      </c>
      <c r="C14" s="11" t="s">
        <v>524</v>
      </c>
      <c r="D14" s="11" t="s">
        <v>126</v>
      </c>
      <c r="E14" s="11" t="s">
        <v>222</v>
      </c>
      <c r="F14" s="11" t="s">
        <v>550</v>
      </c>
      <c r="G14" s="11">
        <v>8758</v>
      </c>
      <c r="H14" s="11" t="s">
        <v>551</v>
      </c>
      <c r="I14" s="11" t="s">
        <v>96</v>
      </c>
      <c r="J14" s="100">
        <f>Perimeter!AB35</f>
        <v>1.2195528409512271</v>
      </c>
      <c r="K14" s="121">
        <f t="shared" si="0"/>
        <v>20</v>
      </c>
      <c r="L14" s="100">
        <f>Perimeter!AO35</f>
        <v>0.85698307742518653</v>
      </c>
      <c r="M14" s="100">
        <f t="shared" si="1"/>
        <v>85.7</v>
      </c>
      <c r="N14" s="83">
        <v>199</v>
      </c>
      <c r="P14" s="11"/>
    </row>
    <row r="15" spans="1:256" x14ac:dyDescent="0.25">
      <c r="A15" s="11">
        <v>10</v>
      </c>
      <c r="B15" s="11" t="s">
        <v>111</v>
      </c>
      <c r="C15" s="11" t="s">
        <v>112</v>
      </c>
      <c r="D15" s="11" t="s">
        <v>222</v>
      </c>
      <c r="E15" s="11" t="s">
        <v>222</v>
      </c>
      <c r="F15" s="11" t="s">
        <v>113</v>
      </c>
      <c r="G15" s="11">
        <v>8408</v>
      </c>
      <c r="H15" s="11" t="s">
        <v>114</v>
      </c>
      <c r="I15" s="11" t="s">
        <v>115</v>
      </c>
      <c r="J15" s="100">
        <f>Perimeter!AB37</f>
        <v>1.2431308625429507</v>
      </c>
      <c r="K15" s="121">
        <f t="shared" si="0"/>
        <v>20</v>
      </c>
      <c r="L15" s="100">
        <f>Perimeter!AO37</f>
        <v>0.87355141692207339</v>
      </c>
      <c r="M15" s="100">
        <f t="shared" si="1"/>
        <v>87.4</v>
      </c>
      <c r="N15" s="83">
        <v>200</v>
      </c>
      <c r="O15" s="11" t="s">
        <v>232</v>
      </c>
      <c r="P15" s="11"/>
    </row>
    <row r="16" spans="1:256" x14ac:dyDescent="0.25">
      <c r="A16" s="11">
        <v>11</v>
      </c>
      <c r="B16" s="11" t="s">
        <v>94</v>
      </c>
      <c r="C16" s="11" t="s">
        <v>116</v>
      </c>
      <c r="D16" s="11" t="s">
        <v>117</v>
      </c>
      <c r="E16" s="11" t="s">
        <v>118</v>
      </c>
      <c r="F16" s="11" t="s">
        <v>328</v>
      </c>
      <c r="G16" s="11">
        <v>9055</v>
      </c>
      <c r="H16" s="11" t="s">
        <v>93</v>
      </c>
      <c r="I16" s="11" t="s">
        <v>96</v>
      </c>
      <c r="J16" s="100">
        <f>Perimeter!AB39</f>
        <v>0.67752935608401499</v>
      </c>
      <c r="K16" s="121">
        <f t="shared" si="0"/>
        <v>20</v>
      </c>
      <c r="L16" s="100">
        <f>Perimeter!AO39</f>
        <v>0.47610170968065912</v>
      </c>
      <c r="M16" s="100">
        <f t="shared" si="1"/>
        <v>47.6</v>
      </c>
      <c r="N16" s="83">
        <v>201</v>
      </c>
      <c r="P16" s="11"/>
    </row>
    <row r="17" spans="1:16" x14ac:dyDescent="0.25">
      <c r="A17" s="11">
        <v>12</v>
      </c>
      <c r="B17" s="11" t="s">
        <v>351</v>
      </c>
      <c r="C17" s="11" t="s">
        <v>355</v>
      </c>
      <c r="D17" s="11" t="s">
        <v>119</v>
      </c>
      <c r="E17" s="11" t="s">
        <v>120</v>
      </c>
      <c r="F17" s="11" t="s">
        <v>329</v>
      </c>
      <c r="G17" s="11">
        <v>9055</v>
      </c>
      <c r="H17" s="11" t="s">
        <v>93</v>
      </c>
      <c r="I17" s="11" t="s">
        <v>353</v>
      </c>
      <c r="J17" s="100">
        <f>Perimeter!AB41</f>
        <v>1.3687538388856748</v>
      </c>
      <c r="K17" s="121">
        <f t="shared" si="0"/>
        <v>20</v>
      </c>
      <c r="L17" s="100">
        <f>Perimeter!AO41</f>
        <v>0.96182702191966329</v>
      </c>
      <c r="M17" s="100">
        <f t="shared" si="1"/>
        <v>96.2</v>
      </c>
      <c r="N17" s="83" t="s">
        <v>270</v>
      </c>
      <c r="P17" s="11"/>
    </row>
    <row r="18" spans="1:16" x14ac:dyDescent="0.25">
      <c r="A18" s="11">
        <v>13</v>
      </c>
      <c r="B18" s="11" t="s">
        <v>412</v>
      </c>
      <c r="C18" s="11" t="s">
        <v>409</v>
      </c>
      <c r="D18" s="124"/>
      <c r="E18" s="11" t="s">
        <v>407</v>
      </c>
      <c r="F18" s="108" t="s">
        <v>399</v>
      </c>
      <c r="G18" s="11">
        <v>9055</v>
      </c>
      <c r="H18" s="11" t="s">
        <v>93</v>
      </c>
      <c r="I18" s="11" t="s">
        <v>408</v>
      </c>
      <c r="J18" s="100">
        <f>Perimeter!AB44</f>
        <v>0.67752935608401499</v>
      </c>
      <c r="K18" s="121">
        <f t="shared" si="0"/>
        <v>20</v>
      </c>
      <c r="L18" s="100">
        <f>Perimeter!AO44</f>
        <v>0.47610170968065912</v>
      </c>
      <c r="M18" s="100">
        <f t="shared" si="1"/>
        <v>47.6</v>
      </c>
      <c r="N18" s="83">
        <v>203</v>
      </c>
      <c r="P18" s="11"/>
    </row>
    <row r="19" spans="1:16" x14ac:dyDescent="0.25">
      <c r="A19" s="11">
        <v>14</v>
      </c>
      <c r="B19" s="11" t="s">
        <v>351</v>
      </c>
      <c r="C19" s="11" t="s">
        <v>396</v>
      </c>
      <c r="D19" s="11" t="s">
        <v>397</v>
      </c>
      <c r="E19" s="11" t="s">
        <v>222</v>
      </c>
      <c r="F19" s="108" t="s">
        <v>398</v>
      </c>
      <c r="G19" s="11">
        <v>9055</v>
      </c>
      <c r="H19" s="11" t="s">
        <v>93</v>
      </c>
      <c r="I19" s="11" t="s">
        <v>353</v>
      </c>
      <c r="J19" s="100">
        <f>Perimeter!AB46</f>
        <v>0.67752935608401499</v>
      </c>
      <c r="K19" s="121">
        <f t="shared" si="0"/>
        <v>20</v>
      </c>
      <c r="L19" s="100">
        <f>Perimeter!AO46</f>
        <v>0.47610170968065912</v>
      </c>
      <c r="M19" s="100">
        <f t="shared" si="1"/>
        <v>47.6</v>
      </c>
      <c r="N19" s="83">
        <v>204</v>
      </c>
      <c r="P19" s="11"/>
    </row>
    <row r="20" spans="1:16" x14ac:dyDescent="0.25">
      <c r="A20" s="11">
        <v>15</v>
      </c>
      <c r="B20" s="11" t="s">
        <v>94</v>
      </c>
      <c r="C20" s="11" t="s">
        <v>190</v>
      </c>
      <c r="D20" s="11" t="s">
        <v>191</v>
      </c>
      <c r="E20" s="11" t="s">
        <v>222</v>
      </c>
      <c r="F20" s="11" t="s">
        <v>390</v>
      </c>
      <c r="G20" s="11">
        <v>9450</v>
      </c>
      <c r="H20" s="11" t="s">
        <v>391</v>
      </c>
      <c r="I20" s="11" t="s">
        <v>96</v>
      </c>
      <c r="J20" s="100">
        <f>Perimeter!AB48</f>
        <v>0.82026672396142142</v>
      </c>
      <c r="K20" s="121">
        <f t="shared" si="0"/>
        <v>20</v>
      </c>
      <c r="L20" s="100">
        <f>Perimeter!AO48</f>
        <v>0.5764036438647826</v>
      </c>
      <c r="M20" s="100">
        <f t="shared" si="1"/>
        <v>57.6</v>
      </c>
      <c r="N20" s="83" t="s">
        <v>297</v>
      </c>
      <c r="P20" s="11"/>
    </row>
    <row r="21" spans="1:16" x14ac:dyDescent="0.25">
      <c r="A21" s="11">
        <v>16</v>
      </c>
      <c r="B21" s="11" t="s">
        <v>94</v>
      </c>
      <c r="C21" s="11" t="s">
        <v>121</v>
      </c>
      <c r="D21" s="11" t="s">
        <v>122</v>
      </c>
      <c r="E21" s="11" t="s">
        <v>123</v>
      </c>
      <c r="F21" s="11" t="s">
        <v>326</v>
      </c>
      <c r="G21" s="11">
        <v>9055</v>
      </c>
      <c r="H21" s="11" t="s">
        <v>93</v>
      </c>
      <c r="I21" s="11" t="s">
        <v>96</v>
      </c>
      <c r="J21" s="100">
        <f>Perimeter!AB53</f>
        <v>2.6181336067974312</v>
      </c>
      <c r="K21" s="121">
        <f t="shared" si="0"/>
        <v>20</v>
      </c>
      <c r="L21" s="100">
        <f>Perimeter!AO53</f>
        <v>1.8397695615333298</v>
      </c>
      <c r="M21" s="100">
        <f t="shared" si="1"/>
        <v>184</v>
      </c>
      <c r="N21" s="83" t="s">
        <v>240</v>
      </c>
      <c r="P21" s="11"/>
    </row>
    <row r="22" spans="1:16" x14ac:dyDescent="0.25">
      <c r="A22" s="11">
        <v>17</v>
      </c>
      <c r="B22" s="11" t="s">
        <v>98</v>
      </c>
      <c r="C22" s="11" t="s">
        <v>304</v>
      </c>
      <c r="D22" s="11" t="s">
        <v>301</v>
      </c>
      <c r="E22" s="11" t="s">
        <v>302</v>
      </c>
      <c r="F22" s="11" t="s">
        <v>303</v>
      </c>
      <c r="G22" s="11">
        <v>9055</v>
      </c>
      <c r="H22" s="11" t="s">
        <v>93</v>
      </c>
      <c r="I22" s="11" t="s">
        <v>106</v>
      </c>
      <c r="J22" s="100">
        <f>Perimeter!AB57</f>
        <v>2.0193347447224927</v>
      </c>
      <c r="K22" s="121">
        <f t="shared" si="0"/>
        <v>20</v>
      </c>
      <c r="L22" s="100">
        <f>Perimeter!AO57</f>
        <v>1.9674365399041585</v>
      </c>
      <c r="M22" s="100">
        <f t="shared" si="1"/>
        <v>196.7</v>
      </c>
      <c r="N22" s="83" t="s">
        <v>336</v>
      </c>
      <c r="P22" s="11"/>
    </row>
    <row r="23" spans="1:16" x14ac:dyDescent="0.25">
      <c r="A23" s="11">
        <v>18</v>
      </c>
      <c r="B23" s="11" t="s">
        <v>94</v>
      </c>
      <c r="C23" s="11" t="s">
        <v>501</v>
      </c>
      <c r="D23" s="11" t="s">
        <v>502</v>
      </c>
      <c r="E23" s="11" t="s">
        <v>222</v>
      </c>
      <c r="F23" s="11" t="s">
        <v>503</v>
      </c>
      <c r="G23" s="11">
        <v>9055</v>
      </c>
      <c r="H23" s="11" t="s">
        <v>93</v>
      </c>
      <c r="I23" s="11" t="s">
        <v>96</v>
      </c>
      <c r="J23" s="100">
        <f>Perimeter!AB63</f>
        <v>3.3876467804200749</v>
      </c>
      <c r="K23" s="121">
        <f t="shared" si="0"/>
        <v>20</v>
      </c>
      <c r="L23" s="100">
        <f>Perimeter!AO63</f>
        <v>2.3805085484032955</v>
      </c>
      <c r="M23" s="100">
        <f t="shared" si="1"/>
        <v>238.1</v>
      </c>
      <c r="N23" s="83">
        <v>221</v>
      </c>
      <c r="P23" s="11"/>
    </row>
    <row r="24" spans="1:16" x14ac:dyDescent="0.25">
      <c r="A24" s="11">
        <v>19</v>
      </c>
      <c r="B24" s="11" t="s">
        <v>351</v>
      </c>
      <c r="C24" s="11" t="s">
        <v>356</v>
      </c>
      <c r="D24" s="11" t="s">
        <v>126</v>
      </c>
      <c r="E24" s="11" t="s">
        <v>127</v>
      </c>
      <c r="F24" s="11" t="s">
        <v>327</v>
      </c>
      <c r="G24" s="11">
        <v>9055</v>
      </c>
      <c r="H24" s="11" t="s">
        <v>93</v>
      </c>
      <c r="I24" s="11" t="s">
        <v>353</v>
      </c>
      <c r="J24" s="100">
        <f>Perimeter!AB65</f>
        <v>2.574611553119257</v>
      </c>
      <c r="K24" s="121">
        <f t="shared" si="0"/>
        <v>20</v>
      </c>
      <c r="L24" s="100">
        <f>Perimeter!AO65</f>
        <v>1.8091864967865048</v>
      </c>
      <c r="M24" s="100">
        <f t="shared" si="1"/>
        <v>180.9</v>
      </c>
      <c r="N24" s="83">
        <v>222</v>
      </c>
      <c r="P24" s="11"/>
    </row>
    <row r="25" spans="1:16" x14ac:dyDescent="0.25">
      <c r="A25" s="11">
        <v>20</v>
      </c>
      <c r="B25" s="11" t="s">
        <v>98</v>
      </c>
      <c r="C25" s="11" t="s">
        <v>128</v>
      </c>
      <c r="D25" s="11" t="s">
        <v>129</v>
      </c>
      <c r="E25" s="11" t="s">
        <v>130</v>
      </c>
      <c r="F25" s="11" t="s">
        <v>257</v>
      </c>
      <c r="G25" s="11">
        <v>1213</v>
      </c>
      <c r="H25" s="11" t="s">
        <v>131</v>
      </c>
      <c r="I25" s="11" t="s">
        <v>106</v>
      </c>
      <c r="J25" s="100">
        <f>Perimeter!AB67</f>
        <v>0.44018178892303678</v>
      </c>
      <c r="K25" s="121">
        <f t="shared" si="0"/>
        <v>20</v>
      </c>
      <c r="L25" s="100">
        <f>Perimeter!AO67</f>
        <v>0.3093169327567285</v>
      </c>
      <c r="M25" s="100">
        <f t="shared" si="1"/>
        <v>30.9</v>
      </c>
      <c r="N25" s="83" t="s">
        <v>343</v>
      </c>
      <c r="P25" s="11"/>
    </row>
    <row r="26" spans="1:16" x14ac:dyDescent="0.25">
      <c r="A26" s="11">
        <v>21</v>
      </c>
      <c r="B26" s="11" t="s">
        <v>98</v>
      </c>
      <c r="C26" s="11" t="s">
        <v>392</v>
      </c>
      <c r="D26" s="11" t="s">
        <v>132</v>
      </c>
      <c r="E26" s="11" t="s">
        <v>222</v>
      </c>
      <c r="F26" s="11" t="s">
        <v>281</v>
      </c>
      <c r="G26" s="11">
        <v>9055</v>
      </c>
      <c r="H26" s="11" t="s">
        <v>93</v>
      </c>
      <c r="I26" s="11" t="s">
        <v>106</v>
      </c>
      <c r="J26" s="100">
        <f>Perimeter!AB70</f>
        <v>0.83995572704922294</v>
      </c>
      <c r="K26" s="121">
        <f t="shared" si="0"/>
        <v>20</v>
      </c>
      <c r="L26" s="100">
        <f>Perimeter!AO70</f>
        <v>0.59023915954810258</v>
      </c>
      <c r="M26" s="100">
        <f t="shared" si="1"/>
        <v>59</v>
      </c>
      <c r="N26" s="83" t="s">
        <v>272</v>
      </c>
      <c r="P26" s="11"/>
    </row>
    <row r="27" spans="1:16" x14ac:dyDescent="0.25">
      <c r="A27" s="11">
        <v>22</v>
      </c>
      <c r="B27" s="11" t="s">
        <v>351</v>
      </c>
      <c r="C27" s="11" t="s">
        <v>357</v>
      </c>
      <c r="D27" s="11" t="s">
        <v>133</v>
      </c>
      <c r="E27" s="11" t="s">
        <v>134</v>
      </c>
      <c r="F27" s="11" t="s">
        <v>322</v>
      </c>
      <c r="G27" s="11">
        <v>9055</v>
      </c>
      <c r="H27" s="11" t="s">
        <v>93</v>
      </c>
      <c r="I27" s="11" t="s">
        <v>353</v>
      </c>
      <c r="J27" s="100">
        <f>Perimeter!AB73</f>
        <v>0.67752935608401499</v>
      </c>
      <c r="K27" s="121">
        <f t="shared" si="0"/>
        <v>20</v>
      </c>
      <c r="L27" s="100">
        <f>Perimeter!AO73</f>
        <v>0.47610170968065912</v>
      </c>
      <c r="M27" s="100">
        <f t="shared" si="1"/>
        <v>47.6</v>
      </c>
      <c r="N27" s="83">
        <v>378</v>
      </c>
      <c r="O27" s="11" t="s">
        <v>237</v>
      </c>
      <c r="P27" s="11"/>
    </row>
    <row r="28" spans="1:16" x14ac:dyDescent="0.25">
      <c r="A28" s="11">
        <v>23</v>
      </c>
      <c r="B28" s="11" t="s">
        <v>94</v>
      </c>
      <c r="C28" s="11" t="s">
        <v>135</v>
      </c>
      <c r="D28" s="11" t="s">
        <v>136</v>
      </c>
      <c r="E28" s="11" t="s">
        <v>222</v>
      </c>
      <c r="F28" s="11" t="s">
        <v>137</v>
      </c>
      <c r="G28" s="11">
        <v>8006</v>
      </c>
      <c r="H28" s="11" t="s">
        <v>97</v>
      </c>
      <c r="I28" s="11" t="s">
        <v>96</v>
      </c>
      <c r="J28" s="100">
        <f>Perimeter!AB79</f>
        <v>0.67752935608401499</v>
      </c>
      <c r="K28" s="121">
        <f t="shared" si="0"/>
        <v>20</v>
      </c>
      <c r="L28" s="100">
        <f>Perimeter!AO79</f>
        <v>0.47610170968065912</v>
      </c>
      <c r="M28" s="100">
        <f t="shared" si="1"/>
        <v>47.6</v>
      </c>
      <c r="N28" s="83">
        <v>381</v>
      </c>
      <c r="O28" s="11" t="s">
        <v>231</v>
      </c>
      <c r="P28" s="11"/>
    </row>
    <row r="29" spans="1:16" x14ac:dyDescent="0.25">
      <c r="A29" s="11">
        <v>24</v>
      </c>
      <c r="B29" s="11" t="s">
        <v>351</v>
      </c>
      <c r="C29" s="11" t="s">
        <v>358</v>
      </c>
      <c r="D29" s="11" t="s">
        <v>138</v>
      </c>
      <c r="E29" s="11" t="s">
        <v>139</v>
      </c>
      <c r="F29" s="11" t="s">
        <v>320</v>
      </c>
      <c r="G29" s="11">
        <v>9055</v>
      </c>
      <c r="H29" s="11" t="s">
        <v>93</v>
      </c>
      <c r="I29" s="11" t="s">
        <v>353</v>
      </c>
      <c r="J29" s="100">
        <f>Perimeter!AB75</f>
        <v>0.67752935608401499</v>
      </c>
      <c r="K29" s="121">
        <f t="shared" si="0"/>
        <v>20</v>
      </c>
      <c r="L29" s="100">
        <f>Perimeter!AO75</f>
        <v>0.47610170968065912</v>
      </c>
      <c r="M29" s="100">
        <f t="shared" si="1"/>
        <v>47.6</v>
      </c>
      <c r="N29" s="83">
        <v>383</v>
      </c>
      <c r="P29" s="11"/>
    </row>
    <row r="30" spans="1:16" x14ac:dyDescent="0.25">
      <c r="A30" s="11">
        <v>25</v>
      </c>
      <c r="B30" s="11" t="s">
        <v>94</v>
      </c>
      <c r="C30" s="11" t="s">
        <v>258</v>
      </c>
      <c r="D30" s="11" t="s">
        <v>140</v>
      </c>
      <c r="E30" s="11" t="s">
        <v>222</v>
      </c>
      <c r="F30" s="11" t="s">
        <v>321</v>
      </c>
      <c r="G30" s="11">
        <v>9055</v>
      </c>
      <c r="H30" s="11" t="s">
        <v>93</v>
      </c>
      <c r="I30" s="11" t="s">
        <v>96</v>
      </c>
      <c r="J30" s="100">
        <f>Perimeter!AB77</f>
        <v>0.67752935608401499</v>
      </c>
      <c r="K30" s="121">
        <f t="shared" si="0"/>
        <v>20</v>
      </c>
      <c r="L30" s="100">
        <f>Perimeter!AO77</f>
        <v>0.47610170968065912</v>
      </c>
      <c r="M30" s="100">
        <f t="shared" si="1"/>
        <v>47.6</v>
      </c>
      <c r="N30" s="83">
        <v>384</v>
      </c>
      <c r="P30" s="11" t="s">
        <v>222</v>
      </c>
    </row>
    <row r="31" spans="1:16" x14ac:dyDescent="0.25">
      <c r="A31" s="11">
        <v>26</v>
      </c>
      <c r="B31" s="11" t="s">
        <v>351</v>
      </c>
      <c r="C31" s="11" t="s">
        <v>359</v>
      </c>
      <c r="D31" s="11" t="s">
        <v>141</v>
      </c>
      <c r="E31" s="11" t="s">
        <v>142</v>
      </c>
      <c r="F31" s="11" t="s">
        <v>337</v>
      </c>
      <c r="G31" s="11">
        <v>9055</v>
      </c>
      <c r="H31" s="11" t="s">
        <v>93</v>
      </c>
      <c r="I31" s="11" t="s">
        <v>353</v>
      </c>
      <c r="J31" s="100">
        <f>Perimeter!AB81</f>
        <v>0.67752935608401499</v>
      </c>
      <c r="K31" s="121">
        <f t="shared" si="0"/>
        <v>20</v>
      </c>
      <c r="L31" s="100">
        <f>Perimeter!AO81</f>
        <v>2.6923882698014623</v>
      </c>
      <c r="M31" s="100">
        <f t="shared" si="1"/>
        <v>269.2</v>
      </c>
      <c r="N31" s="83">
        <v>388</v>
      </c>
      <c r="P31" s="11"/>
    </row>
    <row r="32" spans="1:16" x14ac:dyDescent="0.25">
      <c r="A32" s="11">
        <v>27</v>
      </c>
      <c r="B32" s="11" t="s">
        <v>525</v>
      </c>
      <c r="C32" s="11" t="s">
        <v>565</v>
      </c>
      <c r="F32" s="11" t="s">
        <v>198</v>
      </c>
      <c r="G32" s="11">
        <v>9532</v>
      </c>
      <c r="H32" s="11" t="s">
        <v>199</v>
      </c>
      <c r="I32" s="11" t="s">
        <v>96</v>
      </c>
      <c r="J32" s="100">
        <f>Perimeter!AB84</f>
        <v>8.5368698866585895</v>
      </c>
      <c r="K32" s="121">
        <f t="shared" si="0"/>
        <v>20</v>
      </c>
      <c r="L32" s="100">
        <f>Perimeter!AO84</f>
        <v>5.9988815419763055</v>
      </c>
      <c r="M32" s="100">
        <f t="shared" si="1"/>
        <v>599.9</v>
      </c>
      <c r="N32" s="83">
        <v>421</v>
      </c>
      <c r="P32" s="11"/>
    </row>
    <row r="33" spans="1:17" x14ac:dyDescent="0.25">
      <c r="A33" s="11">
        <v>28</v>
      </c>
      <c r="B33" s="11" t="s">
        <v>98</v>
      </c>
      <c r="C33" s="11" t="s">
        <v>378</v>
      </c>
      <c r="D33" s="11" t="s">
        <v>427</v>
      </c>
      <c r="E33" s="11" t="s">
        <v>438</v>
      </c>
      <c r="F33" s="11" t="s">
        <v>379</v>
      </c>
      <c r="G33" s="11">
        <v>9055</v>
      </c>
      <c r="H33" s="11" t="s">
        <v>93</v>
      </c>
      <c r="I33" s="11" t="s">
        <v>106</v>
      </c>
      <c r="J33" s="100">
        <f>Perimeter!AB86</f>
        <v>6.5042818184065441</v>
      </c>
      <c r="K33" s="121">
        <f t="shared" si="0"/>
        <v>20</v>
      </c>
      <c r="L33" s="100">
        <f>Perimeter!AO86</f>
        <v>6.8228286651865799</v>
      </c>
      <c r="M33" s="100">
        <f t="shared" si="1"/>
        <v>682.3</v>
      </c>
      <c r="N33" s="83" t="s">
        <v>192</v>
      </c>
      <c r="P33" s="11"/>
    </row>
    <row r="34" spans="1:17" x14ac:dyDescent="0.25">
      <c r="A34" s="11">
        <v>29</v>
      </c>
      <c r="B34" s="11" t="s">
        <v>94</v>
      </c>
      <c r="C34" s="11" t="s">
        <v>143</v>
      </c>
      <c r="D34" s="11" t="s">
        <v>144</v>
      </c>
      <c r="E34" s="11" t="s">
        <v>222</v>
      </c>
      <c r="F34" s="11" t="s">
        <v>319</v>
      </c>
      <c r="G34" s="11">
        <v>9055</v>
      </c>
      <c r="H34" s="11" t="s">
        <v>93</v>
      </c>
      <c r="I34" s="11" t="s">
        <v>96</v>
      </c>
      <c r="J34" s="100">
        <f>Perimeter!AB91</f>
        <v>1.35505871216803</v>
      </c>
      <c r="K34" s="121">
        <f t="shared" si="0"/>
        <v>20</v>
      </c>
      <c r="L34" s="100">
        <f>Perimeter!AO91</f>
        <v>0.95220341936131825</v>
      </c>
      <c r="M34" s="100">
        <f t="shared" si="1"/>
        <v>95.2</v>
      </c>
      <c r="N34" s="83">
        <v>404</v>
      </c>
      <c r="P34" s="11"/>
    </row>
    <row r="35" spans="1:17" x14ac:dyDescent="0.25">
      <c r="A35" s="11">
        <v>30</v>
      </c>
      <c r="B35" s="11" t="s">
        <v>193</v>
      </c>
      <c r="C35" s="11" t="s">
        <v>54</v>
      </c>
      <c r="D35" s="11" t="s">
        <v>222</v>
      </c>
      <c r="E35" s="11" t="s">
        <v>222</v>
      </c>
      <c r="F35" s="11" t="s">
        <v>259</v>
      </c>
      <c r="G35" s="11">
        <v>9107</v>
      </c>
      <c r="H35" s="11" t="s">
        <v>194</v>
      </c>
      <c r="I35" s="11" t="s">
        <v>153</v>
      </c>
      <c r="J35" s="100">
        <f>Perimeter!AB93</f>
        <v>5.6912465911057257</v>
      </c>
      <c r="K35" s="121">
        <f t="shared" si="0"/>
        <v>20</v>
      </c>
      <c r="L35" s="100">
        <f>Perimeter!AO93</f>
        <v>7.7530081150712906</v>
      </c>
      <c r="M35" s="100">
        <f t="shared" si="1"/>
        <v>775.3</v>
      </c>
      <c r="N35" s="83" t="s">
        <v>195</v>
      </c>
      <c r="P35" s="11"/>
    </row>
    <row r="36" spans="1:17" x14ac:dyDescent="0.25">
      <c r="A36" s="11">
        <v>31</v>
      </c>
      <c r="B36" s="11" t="s">
        <v>351</v>
      </c>
      <c r="C36" s="11" t="s">
        <v>526</v>
      </c>
      <c r="D36" s="11" t="s">
        <v>552</v>
      </c>
      <c r="F36" s="11" t="s">
        <v>318</v>
      </c>
      <c r="G36" s="11">
        <v>9055</v>
      </c>
      <c r="H36" s="11" t="s">
        <v>93</v>
      </c>
      <c r="I36" s="11" t="s">
        <v>353</v>
      </c>
      <c r="J36" s="100">
        <f>Perimeter!AB98</f>
        <v>0.67752935608401499</v>
      </c>
      <c r="K36" s="121">
        <f t="shared" si="0"/>
        <v>20</v>
      </c>
      <c r="L36" s="100">
        <f>Perimeter!AO98</f>
        <v>0.47610170968065912</v>
      </c>
      <c r="M36" s="100">
        <f t="shared" si="1"/>
        <v>47.6</v>
      </c>
      <c r="N36" s="83">
        <v>418</v>
      </c>
      <c r="P36" s="11" t="s">
        <v>222</v>
      </c>
    </row>
    <row r="37" spans="1:17" x14ac:dyDescent="0.25">
      <c r="A37" s="11">
        <v>32</v>
      </c>
      <c r="B37" s="11" t="s">
        <v>351</v>
      </c>
      <c r="C37" s="11" t="s">
        <v>447</v>
      </c>
      <c r="D37" s="11" t="s">
        <v>459</v>
      </c>
      <c r="E37" s="11" t="s">
        <v>407</v>
      </c>
      <c r="F37" s="11" t="s">
        <v>460</v>
      </c>
      <c r="G37" s="11">
        <v>9055</v>
      </c>
      <c r="H37" s="11" t="s">
        <v>93</v>
      </c>
      <c r="I37" s="11" t="s">
        <v>353</v>
      </c>
      <c r="J37" s="100">
        <f>Perimeter!AB100</f>
        <v>0.67752935608401499</v>
      </c>
      <c r="K37" s="121">
        <f t="shared" si="0"/>
        <v>20</v>
      </c>
      <c r="L37" s="100">
        <f>Perimeter!AO100</f>
        <v>0.47610170968065912</v>
      </c>
      <c r="M37" s="100">
        <f t="shared" si="1"/>
        <v>47.6</v>
      </c>
      <c r="N37" s="83">
        <v>427</v>
      </c>
      <c r="P37" s="11" t="s">
        <v>446</v>
      </c>
    </row>
    <row r="38" spans="1:17" x14ac:dyDescent="0.25">
      <c r="A38" s="11">
        <v>33</v>
      </c>
      <c r="B38" s="11" t="s">
        <v>566</v>
      </c>
      <c r="C38" s="11" t="s">
        <v>567</v>
      </c>
      <c r="E38" s="11" t="s">
        <v>222</v>
      </c>
      <c r="F38" s="11" t="s">
        <v>553</v>
      </c>
      <c r="G38" s="11">
        <v>9055</v>
      </c>
      <c r="H38" s="11" t="s">
        <v>93</v>
      </c>
      <c r="I38" s="11" t="s">
        <v>353</v>
      </c>
      <c r="J38" s="100">
        <f>Perimeter!AB102</f>
        <v>0.67752935608401499</v>
      </c>
      <c r="K38" s="121">
        <f t="shared" si="0"/>
        <v>20</v>
      </c>
      <c r="L38" s="100">
        <f>Perimeter!AO102</f>
        <v>0.47610170968065912</v>
      </c>
      <c r="M38" s="100">
        <f t="shared" si="1"/>
        <v>47.6</v>
      </c>
      <c r="N38" s="83">
        <v>428</v>
      </c>
      <c r="P38" s="11"/>
      <c r="Q38" s="11" t="s">
        <v>222</v>
      </c>
    </row>
    <row r="39" spans="1:17" x14ac:dyDescent="0.25">
      <c r="A39" s="11">
        <v>34</v>
      </c>
      <c r="B39" s="11" t="s">
        <v>351</v>
      </c>
      <c r="C39" s="11" t="s">
        <v>400</v>
      </c>
      <c r="D39" s="11" t="s">
        <v>147</v>
      </c>
      <c r="E39" s="11" t="s">
        <v>148</v>
      </c>
      <c r="F39" s="11" t="s">
        <v>317</v>
      </c>
      <c r="G39" s="11">
        <v>9055</v>
      </c>
      <c r="H39" s="11" t="s">
        <v>93</v>
      </c>
      <c r="I39" s="11" t="s">
        <v>353</v>
      </c>
      <c r="J39" s="100">
        <f>Perimeter!AB104</f>
        <v>0.67752935608401499</v>
      </c>
      <c r="K39" s="121">
        <f t="shared" si="0"/>
        <v>20</v>
      </c>
      <c r="L39" s="100">
        <f>Perimeter!AO104</f>
        <v>2.6923882698014623</v>
      </c>
      <c r="M39" s="100">
        <f t="shared" si="1"/>
        <v>269.2</v>
      </c>
      <c r="N39" s="83">
        <v>434</v>
      </c>
      <c r="O39" s="11" t="s">
        <v>239</v>
      </c>
      <c r="P39" s="11"/>
    </row>
    <row r="40" spans="1:17" x14ac:dyDescent="0.25">
      <c r="A40" s="11">
        <v>35</v>
      </c>
      <c r="B40" s="11" t="s">
        <v>94</v>
      </c>
      <c r="C40" s="11" t="s">
        <v>262</v>
      </c>
      <c r="D40" s="11" t="s">
        <v>263</v>
      </c>
      <c r="E40" s="11" t="s">
        <v>222</v>
      </c>
      <c r="F40" s="11" t="s">
        <v>341</v>
      </c>
      <c r="G40" s="11">
        <v>9055</v>
      </c>
      <c r="H40" s="11" t="s">
        <v>93</v>
      </c>
      <c r="I40" s="11" t="s">
        <v>96</v>
      </c>
      <c r="J40" s="100">
        <f>Perimeter!AB107</f>
        <v>0.67752935608401499</v>
      </c>
      <c r="K40" s="121">
        <f t="shared" si="0"/>
        <v>20</v>
      </c>
      <c r="L40" s="100">
        <f>Perimeter!AO107</f>
        <v>2.6923882698014623</v>
      </c>
      <c r="M40" s="100">
        <f t="shared" si="1"/>
        <v>269.2</v>
      </c>
      <c r="N40" s="83">
        <v>435</v>
      </c>
      <c r="P40" s="11" t="s">
        <v>222</v>
      </c>
    </row>
    <row r="41" spans="1:17" x14ac:dyDescent="0.25">
      <c r="A41" s="11">
        <v>36</v>
      </c>
      <c r="B41" s="11" t="s">
        <v>98</v>
      </c>
      <c r="C41" s="11" t="s">
        <v>420</v>
      </c>
      <c r="D41" s="11" t="s">
        <v>439</v>
      </c>
      <c r="E41" s="11" t="s">
        <v>440</v>
      </c>
      <c r="F41" s="11" t="s">
        <v>554</v>
      </c>
      <c r="G41" s="11">
        <v>9652</v>
      </c>
      <c r="H41" s="11" t="s">
        <v>555</v>
      </c>
      <c r="I41" s="11" t="s">
        <v>106</v>
      </c>
      <c r="J41" s="100">
        <f>Perimeter!AB110</f>
        <v>2.4391056819024541</v>
      </c>
      <c r="K41" s="121">
        <f t="shared" si="0"/>
        <v>20</v>
      </c>
      <c r="L41" s="100">
        <f>Perimeter!AO110</f>
        <v>1.7139661548503731</v>
      </c>
      <c r="M41" s="100">
        <f t="shared" si="1"/>
        <v>171.4</v>
      </c>
      <c r="N41" s="83">
        <v>444</v>
      </c>
      <c r="P41" s="11" t="s">
        <v>452</v>
      </c>
    </row>
    <row r="42" spans="1:17" x14ac:dyDescent="0.25">
      <c r="A42" s="11">
        <v>37</v>
      </c>
      <c r="B42" s="11" t="s">
        <v>98</v>
      </c>
      <c r="C42" s="11" t="s">
        <v>150</v>
      </c>
      <c r="D42" s="11" t="s">
        <v>151</v>
      </c>
      <c r="E42" s="11" t="s">
        <v>222</v>
      </c>
      <c r="F42" s="11" t="s">
        <v>315</v>
      </c>
      <c r="G42" s="11">
        <v>9055</v>
      </c>
      <c r="H42" s="11" t="s">
        <v>93</v>
      </c>
      <c r="I42" s="11" t="s">
        <v>106</v>
      </c>
      <c r="J42" s="100">
        <f>Perimeter!AB112</f>
        <v>0.67752935608401499</v>
      </c>
      <c r="K42" s="121">
        <f t="shared" si="0"/>
        <v>20</v>
      </c>
      <c r="L42" s="100">
        <f>Perimeter!AO112</f>
        <v>0.47610170968065912</v>
      </c>
      <c r="M42" s="100">
        <f t="shared" si="1"/>
        <v>47.6</v>
      </c>
      <c r="N42" s="83">
        <v>458</v>
      </c>
      <c r="P42" s="11"/>
    </row>
    <row r="43" spans="1:17" x14ac:dyDescent="0.25">
      <c r="A43" s="11">
        <v>38</v>
      </c>
      <c r="B43" s="11" t="s">
        <v>98</v>
      </c>
      <c r="C43" s="11" t="s">
        <v>430</v>
      </c>
      <c r="D43" s="11" t="s">
        <v>431</v>
      </c>
      <c r="E43" s="11" t="s">
        <v>432</v>
      </c>
      <c r="F43" s="11" t="s">
        <v>454</v>
      </c>
      <c r="G43" s="11">
        <v>9055</v>
      </c>
      <c r="H43" s="11" t="s">
        <v>93</v>
      </c>
      <c r="I43" s="11" t="s">
        <v>106</v>
      </c>
      <c r="J43" s="100">
        <f>Perimeter!AB114</f>
        <v>0.67752935608401499</v>
      </c>
      <c r="K43" s="121">
        <f t="shared" si="0"/>
        <v>20</v>
      </c>
      <c r="L43" s="100">
        <f>Perimeter!AO114</f>
        <v>2.6923882698014623</v>
      </c>
      <c r="M43" s="100">
        <f t="shared" si="1"/>
        <v>269.2</v>
      </c>
      <c r="N43" s="83">
        <v>710</v>
      </c>
      <c r="P43" s="11" t="s">
        <v>434</v>
      </c>
    </row>
    <row r="44" spans="1:17" s="93" customFormat="1" x14ac:dyDescent="0.25">
      <c r="A44" s="11">
        <v>39</v>
      </c>
      <c r="B44" s="11" t="s">
        <v>351</v>
      </c>
      <c r="C44" s="11" t="s">
        <v>401</v>
      </c>
      <c r="D44" s="11" t="s">
        <v>168</v>
      </c>
      <c r="E44" s="11" t="s">
        <v>222</v>
      </c>
      <c r="F44" s="11" t="s">
        <v>314</v>
      </c>
      <c r="G44" s="11">
        <v>9055</v>
      </c>
      <c r="H44" s="11" t="s">
        <v>93</v>
      </c>
      <c r="I44" s="11" t="s">
        <v>353</v>
      </c>
      <c r="J44" s="100">
        <f>Perimeter!AB117</f>
        <v>0.67752935608401499</v>
      </c>
      <c r="K44" s="121">
        <f t="shared" si="0"/>
        <v>20</v>
      </c>
      <c r="L44" s="100">
        <f>Perimeter!AO117</f>
        <v>0.47610170968065912</v>
      </c>
      <c r="M44" s="100">
        <f t="shared" si="1"/>
        <v>47.6</v>
      </c>
      <c r="N44" s="83">
        <v>463</v>
      </c>
      <c r="O44" s="11"/>
      <c r="P44" s="11"/>
      <c r="Q44" s="11"/>
    </row>
    <row r="45" spans="1:17" x14ac:dyDescent="0.25">
      <c r="A45" s="11">
        <v>40</v>
      </c>
      <c r="B45" s="11" t="s">
        <v>94</v>
      </c>
      <c r="C45" s="11" t="s">
        <v>556</v>
      </c>
      <c r="D45" s="11" t="s">
        <v>152</v>
      </c>
      <c r="E45" s="11" t="s">
        <v>222</v>
      </c>
      <c r="F45" s="11" t="s">
        <v>557</v>
      </c>
      <c r="G45" s="11">
        <v>9065</v>
      </c>
      <c r="H45" s="11" t="s">
        <v>558</v>
      </c>
      <c r="I45" s="11" t="s">
        <v>96</v>
      </c>
      <c r="J45" s="100">
        <f>Perimeter!AB119</f>
        <v>0.67752935608401499</v>
      </c>
      <c r="K45" s="121">
        <f t="shared" si="0"/>
        <v>20</v>
      </c>
      <c r="L45" s="100">
        <f>Perimeter!AO119</f>
        <v>0.47610170968065912</v>
      </c>
      <c r="M45" s="100">
        <f t="shared" si="1"/>
        <v>47.6</v>
      </c>
      <c r="N45" s="83">
        <v>464</v>
      </c>
      <c r="P45" s="11" t="s">
        <v>222</v>
      </c>
    </row>
    <row r="46" spans="1:17" x14ac:dyDescent="0.25">
      <c r="A46" s="11">
        <v>41</v>
      </c>
      <c r="B46" s="11" t="s">
        <v>549</v>
      </c>
      <c r="C46" s="11" t="s">
        <v>560</v>
      </c>
      <c r="D46" s="11" t="s">
        <v>559</v>
      </c>
      <c r="E46" s="11" t="s">
        <v>492</v>
      </c>
      <c r="F46" s="11" t="s">
        <v>252</v>
      </c>
      <c r="G46" s="11">
        <v>9100</v>
      </c>
      <c r="H46" s="11" t="s">
        <v>202</v>
      </c>
      <c r="I46" s="11" t="s">
        <v>96</v>
      </c>
      <c r="J46" s="100">
        <f>Perimeter!AB121</f>
        <v>10.569457954910634</v>
      </c>
      <c r="K46" s="121">
        <f t="shared" si="0"/>
        <v>20</v>
      </c>
      <c r="L46" s="100">
        <f>Perimeter!AO121</f>
        <v>7.4271866710182826</v>
      </c>
      <c r="M46" s="100">
        <f t="shared" si="1"/>
        <v>742.7</v>
      </c>
      <c r="N46" s="83">
        <v>488</v>
      </c>
      <c r="P46" s="11" t="s">
        <v>222</v>
      </c>
    </row>
    <row r="47" spans="1:17" x14ac:dyDescent="0.25">
      <c r="A47" s="11">
        <v>42</v>
      </c>
      <c r="B47" s="11" t="s">
        <v>98</v>
      </c>
      <c r="C47" s="11" t="s">
        <v>483</v>
      </c>
      <c r="D47" s="11" t="s">
        <v>484</v>
      </c>
      <c r="E47" s="11" t="s">
        <v>222</v>
      </c>
      <c r="F47" s="11" t="s">
        <v>485</v>
      </c>
      <c r="G47" s="11">
        <v>9055</v>
      </c>
      <c r="H47" s="11" t="s">
        <v>93</v>
      </c>
      <c r="I47" s="11" t="s">
        <v>106</v>
      </c>
      <c r="J47" s="100">
        <f>Perimeter!AB123</f>
        <v>0.67752935608401499</v>
      </c>
      <c r="K47" s="121">
        <f t="shared" si="0"/>
        <v>20</v>
      </c>
      <c r="L47" s="100">
        <f>Perimeter!AO123</f>
        <v>0.47610170968065912</v>
      </c>
      <c r="M47" s="100">
        <f t="shared" si="1"/>
        <v>47.6</v>
      </c>
      <c r="N47" s="83">
        <v>491</v>
      </c>
      <c r="P47" s="11"/>
    </row>
    <row r="48" spans="1:17" x14ac:dyDescent="0.25">
      <c r="A48" s="11">
        <v>43</v>
      </c>
      <c r="B48" s="11" t="s">
        <v>94</v>
      </c>
      <c r="C48" s="11" t="s">
        <v>419</v>
      </c>
      <c r="D48" s="11" t="s">
        <v>157</v>
      </c>
      <c r="E48" s="11" t="s">
        <v>407</v>
      </c>
      <c r="F48" s="11" t="s">
        <v>313</v>
      </c>
      <c r="G48" s="11">
        <v>9055</v>
      </c>
      <c r="H48" s="11" t="s">
        <v>93</v>
      </c>
      <c r="I48" s="11" t="s">
        <v>96</v>
      </c>
      <c r="J48" s="100">
        <f>Perimeter!AB125</f>
        <v>0.67752935608401499</v>
      </c>
      <c r="K48" s="121">
        <f t="shared" si="0"/>
        <v>20</v>
      </c>
      <c r="L48" s="100">
        <f>Perimeter!AO125</f>
        <v>0.47610170968065912</v>
      </c>
      <c r="M48" s="100">
        <f t="shared" si="1"/>
        <v>47.6</v>
      </c>
      <c r="N48" s="83">
        <v>492</v>
      </c>
      <c r="P48" s="11"/>
    </row>
    <row r="49" spans="1:17" x14ac:dyDescent="0.25">
      <c r="A49" s="11">
        <v>44</v>
      </c>
      <c r="B49" s="11" t="s">
        <v>351</v>
      </c>
      <c r="C49" s="11" t="s">
        <v>360</v>
      </c>
      <c r="D49" s="11" t="s">
        <v>158</v>
      </c>
      <c r="E49" s="11" t="s">
        <v>159</v>
      </c>
      <c r="F49" s="11" t="s">
        <v>312</v>
      </c>
      <c r="G49" s="11">
        <v>9055</v>
      </c>
      <c r="H49" s="11" t="s">
        <v>93</v>
      </c>
      <c r="I49" s="11" t="s">
        <v>353</v>
      </c>
      <c r="J49" s="100">
        <f>Perimeter!AB127</f>
        <v>0.67752935608401499</v>
      </c>
      <c r="K49" s="121">
        <f t="shared" si="0"/>
        <v>20</v>
      </c>
      <c r="L49" s="100">
        <f>Perimeter!AO127</f>
        <v>0.47610170968065912</v>
      </c>
      <c r="M49" s="100">
        <f t="shared" si="1"/>
        <v>47.6</v>
      </c>
      <c r="N49" s="83">
        <v>502</v>
      </c>
      <c r="P49" s="11"/>
    </row>
    <row r="50" spans="1:17" x14ac:dyDescent="0.25">
      <c r="A50" s="11">
        <v>45</v>
      </c>
      <c r="B50" s="11" t="s">
        <v>94</v>
      </c>
      <c r="C50" s="11" t="s">
        <v>488</v>
      </c>
      <c r="D50" s="11" t="s">
        <v>489</v>
      </c>
      <c r="E50" s="11" t="s">
        <v>222</v>
      </c>
      <c r="F50" s="11" t="s">
        <v>497</v>
      </c>
      <c r="G50" s="11">
        <v>8627</v>
      </c>
      <c r="H50" s="11" t="s">
        <v>490</v>
      </c>
      <c r="I50" s="11" t="s">
        <v>96</v>
      </c>
      <c r="J50" s="100">
        <f>Perimeter!AB129</f>
        <v>0.67752935608401499</v>
      </c>
      <c r="K50" s="121">
        <f t="shared" si="0"/>
        <v>20</v>
      </c>
      <c r="L50" s="100">
        <f>Perimeter!AO129</f>
        <v>0.47610170968065912</v>
      </c>
      <c r="M50" s="100">
        <f t="shared" si="1"/>
        <v>47.6</v>
      </c>
      <c r="N50" s="83">
        <v>536</v>
      </c>
      <c r="P50" s="11" t="s">
        <v>458</v>
      </c>
    </row>
    <row r="51" spans="1:17" x14ac:dyDescent="0.25">
      <c r="A51" s="11">
        <v>46</v>
      </c>
      <c r="B51" s="11" t="s">
        <v>98</v>
      </c>
      <c r="C51" s="11" t="s">
        <v>420</v>
      </c>
      <c r="D51" s="11" t="s">
        <v>561</v>
      </c>
      <c r="E51" s="11" t="s">
        <v>344</v>
      </c>
      <c r="F51" s="11" t="s">
        <v>311</v>
      </c>
      <c r="G51" s="11">
        <v>9055</v>
      </c>
      <c r="H51" s="11" t="s">
        <v>93</v>
      </c>
      <c r="I51" s="11" t="s">
        <v>106</v>
      </c>
      <c r="J51" s="100">
        <f>Perimeter!AB131</f>
        <v>0.67752935608401499</v>
      </c>
      <c r="K51" s="121">
        <f t="shared" si="0"/>
        <v>20</v>
      </c>
      <c r="L51" s="100">
        <f>Perimeter!AO131</f>
        <v>1.0636386228623036</v>
      </c>
      <c r="M51" s="100">
        <f t="shared" si="1"/>
        <v>106.4</v>
      </c>
      <c r="N51" s="83">
        <v>540</v>
      </c>
      <c r="P51" s="11"/>
    </row>
    <row r="52" spans="1:17" x14ac:dyDescent="0.25">
      <c r="A52" s="11">
        <v>47</v>
      </c>
      <c r="B52" s="11" t="s">
        <v>351</v>
      </c>
      <c r="C52" s="11" t="s">
        <v>361</v>
      </c>
      <c r="D52" s="11" t="s">
        <v>160</v>
      </c>
      <c r="E52" s="11" t="s">
        <v>108</v>
      </c>
      <c r="F52" s="11" t="s">
        <v>310</v>
      </c>
      <c r="G52" s="11">
        <v>9055</v>
      </c>
      <c r="H52" s="11" t="s">
        <v>93</v>
      </c>
      <c r="I52" s="11" t="s">
        <v>353</v>
      </c>
      <c r="J52" s="100">
        <f>Perimeter!AB134</f>
        <v>0.67868752592347492</v>
      </c>
      <c r="K52" s="121">
        <f t="shared" si="0"/>
        <v>20</v>
      </c>
      <c r="L52" s="100">
        <f>Perimeter!AO134</f>
        <v>0.4769155587570364</v>
      </c>
      <c r="M52" s="100">
        <f t="shared" si="1"/>
        <v>47.7</v>
      </c>
      <c r="N52" s="83" t="s">
        <v>381</v>
      </c>
      <c r="O52" s="11" t="s">
        <v>230</v>
      </c>
      <c r="P52" s="11"/>
    </row>
    <row r="53" spans="1:17" x14ac:dyDescent="0.25">
      <c r="A53" s="11">
        <v>48</v>
      </c>
      <c r="B53" s="11" t="s">
        <v>94</v>
      </c>
      <c r="C53" s="124" t="s">
        <v>383</v>
      </c>
      <c r="D53" s="124" t="s">
        <v>384</v>
      </c>
      <c r="E53" s="11" t="s">
        <v>222</v>
      </c>
      <c r="F53" s="11" t="s">
        <v>385</v>
      </c>
      <c r="G53" s="11">
        <v>9055</v>
      </c>
      <c r="H53" s="11" t="s">
        <v>93</v>
      </c>
      <c r="I53" s="11" t="s">
        <v>96</v>
      </c>
      <c r="J53" s="100">
        <f>Perimeter!AB137</f>
        <v>0.67752935608401499</v>
      </c>
      <c r="K53" s="121">
        <f t="shared" si="0"/>
        <v>20</v>
      </c>
      <c r="L53" s="100">
        <f>Perimeter!AO137</f>
        <v>1.7099292273621125</v>
      </c>
      <c r="M53" s="100">
        <f t="shared" si="1"/>
        <v>171</v>
      </c>
      <c r="N53" s="83">
        <v>560</v>
      </c>
      <c r="P53" s="11"/>
    </row>
    <row r="54" spans="1:17" x14ac:dyDescent="0.25">
      <c r="A54" s="11">
        <v>49</v>
      </c>
      <c r="B54" s="11" t="s">
        <v>351</v>
      </c>
      <c r="C54" s="11" t="s">
        <v>362</v>
      </c>
      <c r="D54" s="11" t="s">
        <v>161</v>
      </c>
      <c r="E54" s="11" t="s">
        <v>162</v>
      </c>
      <c r="F54" s="11" t="s">
        <v>308</v>
      </c>
      <c r="G54" s="11">
        <v>9055</v>
      </c>
      <c r="H54" s="11" t="s">
        <v>93</v>
      </c>
      <c r="I54" s="11" t="s">
        <v>353</v>
      </c>
      <c r="J54" s="100">
        <f>Perimeter!AB140</f>
        <v>0.67752935608401499</v>
      </c>
      <c r="K54" s="121">
        <f t="shared" si="0"/>
        <v>20</v>
      </c>
      <c r="L54" s="100">
        <f>Perimeter!AO140</f>
        <v>1.3574070794531259</v>
      </c>
      <c r="M54" s="100">
        <f t="shared" si="1"/>
        <v>135.69999999999999</v>
      </c>
      <c r="N54" s="83">
        <v>561</v>
      </c>
      <c r="P54" s="11"/>
    </row>
    <row r="55" spans="1:17" x14ac:dyDescent="0.25">
      <c r="A55" s="11">
        <v>50</v>
      </c>
      <c r="B55" s="11" t="s">
        <v>351</v>
      </c>
      <c r="C55" s="11" t="s">
        <v>461</v>
      </c>
      <c r="D55" s="11" t="s">
        <v>462</v>
      </c>
      <c r="E55" s="11" t="s">
        <v>463</v>
      </c>
      <c r="F55" s="11" t="s">
        <v>309</v>
      </c>
      <c r="G55" s="11">
        <v>9055</v>
      </c>
      <c r="H55" s="11" t="s">
        <v>93</v>
      </c>
      <c r="I55" s="11" t="s">
        <v>96</v>
      </c>
      <c r="J55" s="100">
        <f>Perimeter!AB143</f>
        <v>0.67752935608401499</v>
      </c>
      <c r="K55" s="121">
        <f t="shared" si="0"/>
        <v>20</v>
      </c>
      <c r="L55" s="100">
        <f>Perimeter!AO143</f>
        <v>1.2986533881349613</v>
      </c>
      <c r="M55" s="100">
        <f t="shared" si="1"/>
        <v>129.9</v>
      </c>
      <c r="N55" s="83">
        <v>562</v>
      </c>
      <c r="P55" s="11"/>
    </row>
    <row r="56" spans="1:17" x14ac:dyDescent="0.25">
      <c r="A56" s="11">
        <v>51</v>
      </c>
      <c r="B56" s="11" t="s">
        <v>351</v>
      </c>
      <c r="C56" s="11" t="s">
        <v>363</v>
      </c>
      <c r="D56" s="11" t="s">
        <v>166</v>
      </c>
      <c r="E56" s="11" t="s">
        <v>167</v>
      </c>
      <c r="F56" s="11" t="s">
        <v>305</v>
      </c>
      <c r="G56" s="11">
        <v>9055</v>
      </c>
      <c r="H56" s="11" t="s">
        <v>93</v>
      </c>
      <c r="I56" s="11" t="s">
        <v>353</v>
      </c>
      <c r="J56" s="100">
        <f>Perimeter!AB146</f>
        <v>0.67752935608401499</v>
      </c>
      <c r="K56" s="121">
        <f t="shared" si="0"/>
        <v>20</v>
      </c>
      <c r="L56" s="100">
        <f>Perimeter!AO146</f>
        <v>1.4749144620894548</v>
      </c>
      <c r="M56" s="100">
        <f t="shared" si="1"/>
        <v>147.5</v>
      </c>
      <c r="N56" s="83">
        <v>595</v>
      </c>
      <c r="P56" s="11"/>
    </row>
    <row r="57" spans="1:17" x14ac:dyDescent="0.25">
      <c r="A57" s="11">
        <v>52</v>
      </c>
      <c r="B57" s="11" t="s">
        <v>351</v>
      </c>
      <c r="C57" s="11" t="s">
        <v>364</v>
      </c>
      <c r="D57" s="11" t="s">
        <v>168</v>
      </c>
      <c r="E57" s="11" t="s">
        <v>169</v>
      </c>
      <c r="F57" s="11" t="s">
        <v>300</v>
      </c>
      <c r="G57" s="11">
        <v>9055</v>
      </c>
      <c r="H57" s="11" t="s">
        <v>93</v>
      </c>
      <c r="I57" s="11" t="s">
        <v>353</v>
      </c>
      <c r="J57" s="100">
        <f>Perimeter!AB149</f>
        <v>0.67752935608401499</v>
      </c>
      <c r="K57" s="121">
        <f t="shared" si="0"/>
        <v>20</v>
      </c>
      <c r="L57" s="100">
        <f>Perimeter!AO149</f>
        <v>1.7099292273621125</v>
      </c>
      <c r="M57" s="100">
        <f t="shared" si="1"/>
        <v>171</v>
      </c>
      <c r="N57" s="83">
        <v>608</v>
      </c>
      <c r="P57" s="11"/>
    </row>
    <row r="58" spans="1:17" x14ac:dyDescent="0.25">
      <c r="A58" s="11">
        <v>53</v>
      </c>
      <c r="B58" s="11" t="s">
        <v>351</v>
      </c>
      <c r="C58" s="11" t="s">
        <v>455</v>
      </c>
      <c r="D58" s="11" t="s">
        <v>456</v>
      </c>
      <c r="F58" s="11" t="s">
        <v>339</v>
      </c>
      <c r="G58" s="11">
        <v>9055</v>
      </c>
      <c r="H58" s="11" t="s">
        <v>93</v>
      </c>
      <c r="I58" s="11" t="s">
        <v>353</v>
      </c>
      <c r="J58" s="100">
        <f>Perimeter!AB152</f>
        <v>1.35505871216803</v>
      </c>
      <c r="K58" s="121">
        <f t="shared" si="0"/>
        <v>20</v>
      </c>
      <c r="L58" s="100">
        <f>Perimeter!AO152</f>
        <v>0.95220341936131825</v>
      </c>
      <c r="M58" s="100">
        <f t="shared" si="1"/>
        <v>95.2</v>
      </c>
      <c r="N58" s="83">
        <v>620</v>
      </c>
      <c r="P58" s="11"/>
    </row>
    <row r="59" spans="1:17" x14ac:dyDescent="0.25">
      <c r="A59" s="11">
        <v>54</v>
      </c>
      <c r="B59" s="11" t="s">
        <v>94</v>
      </c>
      <c r="C59" s="11" t="s">
        <v>564</v>
      </c>
      <c r="D59" s="11" t="s">
        <v>236</v>
      </c>
      <c r="F59" s="11" t="s">
        <v>306</v>
      </c>
      <c r="G59" s="11">
        <v>9055</v>
      </c>
      <c r="H59" s="11" t="s">
        <v>93</v>
      </c>
      <c r="I59" s="11" t="s">
        <v>96</v>
      </c>
      <c r="J59" s="100">
        <f>Perimeter!AB154</f>
        <v>1.4561822269947562</v>
      </c>
      <c r="K59" s="121">
        <f t="shared" si="0"/>
        <v>20</v>
      </c>
      <c r="L59" s="100">
        <f>Perimeter!AO154</f>
        <v>1.0232631865368556</v>
      </c>
      <c r="M59" s="100">
        <f t="shared" si="1"/>
        <v>102.3</v>
      </c>
      <c r="N59" s="83" t="s">
        <v>213</v>
      </c>
      <c r="P59" s="11"/>
    </row>
    <row r="60" spans="1:17" x14ac:dyDescent="0.25">
      <c r="A60" s="11">
        <v>55</v>
      </c>
      <c r="B60" s="11" t="s">
        <v>416</v>
      </c>
      <c r="C60" s="11" t="s">
        <v>417</v>
      </c>
      <c r="D60" s="11" t="s">
        <v>222</v>
      </c>
      <c r="E60" s="11" t="s">
        <v>222</v>
      </c>
      <c r="F60" s="11" t="s">
        <v>418</v>
      </c>
      <c r="G60" s="11">
        <v>9100</v>
      </c>
      <c r="H60" s="11" t="s">
        <v>202</v>
      </c>
      <c r="I60" s="11" t="s">
        <v>153</v>
      </c>
      <c r="J60" s="100">
        <f>Perimeter!AB157</f>
        <v>1.5393466970228822E-2</v>
      </c>
      <c r="K60" s="121">
        <f t="shared" si="0"/>
        <v>20</v>
      </c>
      <c r="L60" s="100">
        <f>Perimeter!AO157</f>
        <v>1.0817030843944577E-2</v>
      </c>
      <c r="M60" s="100">
        <f t="shared" si="1"/>
        <v>20</v>
      </c>
      <c r="N60" s="83">
        <v>223</v>
      </c>
      <c r="P60" s="11"/>
      <c r="Q60" s="11" t="s">
        <v>222</v>
      </c>
    </row>
    <row r="61" spans="1:17" x14ac:dyDescent="0.25">
      <c r="A61" s="11">
        <v>56</v>
      </c>
      <c r="B61" s="11" t="s">
        <v>98</v>
      </c>
      <c r="C61" s="11" t="s">
        <v>203</v>
      </c>
      <c r="D61" s="11" t="s">
        <v>133</v>
      </c>
      <c r="E61" s="11" t="s">
        <v>228</v>
      </c>
      <c r="F61" s="11" t="s">
        <v>325</v>
      </c>
      <c r="G61" s="11">
        <v>9055</v>
      </c>
      <c r="H61" s="11" t="s">
        <v>93</v>
      </c>
      <c r="I61" s="11" t="s">
        <v>186</v>
      </c>
      <c r="J61" s="100">
        <f>Perimeter!AB159</f>
        <v>1.6165579424422165</v>
      </c>
      <c r="K61" s="121">
        <f t="shared" si="0"/>
        <v>20</v>
      </c>
      <c r="L61" s="100">
        <f>Perimeter!AO159</f>
        <v>1.1359596352296655</v>
      </c>
      <c r="M61" s="100">
        <f t="shared" si="1"/>
        <v>113.6</v>
      </c>
      <c r="N61" s="83">
        <v>249</v>
      </c>
      <c r="P61" s="11"/>
    </row>
    <row r="62" spans="1:17" x14ac:dyDescent="0.25">
      <c r="A62" s="11">
        <v>57</v>
      </c>
      <c r="B62" s="11" t="s">
        <v>94</v>
      </c>
      <c r="C62" s="11" t="s">
        <v>243</v>
      </c>
      <c r="D62" s="11" t="s">
        <v>244</v>
      </c>
      <c r="E62" s="11" t="s">
        <v>222</v>
      </c>
      <c r="F62" s="11" t="s">
        <v>316</v>
      </c>
      <c r="G62" s="11">
        <v>9055</v>
      </c>
      <c r="H62" s="11" t="s">
        <v>93</v>
      </c>
      <c r="I62" s="11" t="s">
        <v>96</v>
      </c>
      <c r="J62" s="100">
        <f>Perimeter!AB161</f>
        <v>5.3626448534049791E-2</v>
      </c>
      <c r="K62" s="121">
        <f t="shared" si="0"/>
        <v>20</v>
      </c>
      <c r="L62" s="100">
        <f>Perimeter!AO161</f>
        <v>3.7683450321224173E-2</v>
      </c>
      <c r="M62" s="100">
        <f t="shared" si="1"/>
        <v>20</v>
      </c>
      <c r="N62" s="83" t="s">
        <v>214</v>
      </c>
      <c r="P62" s="11" t="s">
        <v>222</v>
      </c>
    </row>
    <row r="63" spans="1:17" x14ac:dyDescent="0.25">
      <c r="A63" s="11">
        <v>58</v>
      </c>
      <c r="B63" s="11" t="s">
        <v>204</v>
      </c>
      <c r="C63" s="11" t="s">
        <v>205</v>
      </c>
      <c r="D63" s="11" t="s">
        <v>222</v>
      </c>
      <c r="E63" s="11" t="s">
        <v>222</v>
      </c>
      <c r="F63" s="11" t="s">
        <v>413</v>
      </c>
      <c r="G63" s="11">
        <v>8636</v>
      </c>
      <c r="H63" s="11" t="s">
        <v>6</v>
      </c>
      <c r="I63" s="11" t="s">
        <v>206</v>
      </c>
      <c r="J63" s="100">
        <f>Perimeter!AB164</f>
        <v>1.0713410358766617</v>
      </c>
      <c r="K63" s="121">
        <f t="shared" si="0"/>
        <v>20</v>
      </c>
      <c r="L63" s="100">
        <f>Perimeter!AO164</f>
        <v>0.7528342414268433</v>
      </c>
      <c r="M63" s="100">
        <f t="shared" si="1"/>
        <v>75.3</v>
      </c>
      <c r="N63" s="83" t="s">
        <v>212</v>
      </c>
      <c r="P63" s="11"/>
    </row>
    <row r="64" spans="1:17" x14ac:dyDescent="0.25">
      <c r="A64" s="11">
        <v>59</v>
      </c>
      <c r="B64" s="11" t="s">
        <v>351</v>
      </c>
      <c r="C64" s="11" t="s">
        <v>365</v>
      </c>
      <c r="D64" s="11" t="s">
        <v>210</v>
      </c>
      <c r="E64" s="11" t="s">
        <v>217</v>
      </c>
      <c r="F64" s="11" t="s">
        <v>218</v>
      </c>
      <c r="G64" s="11">
        <v>9043</v>
      </c>
      <c r="H64" s="11" t="s">
        <v>219</v>
      </c>
      <c r="I64" s="11" t="s">
        <v>353</v>
      </c>
      <c r="J64" s="100">
        <f>Perimeter!AB167</f>
        <v>0.72345229583938953</v>
      </c>
      <c r="K64" s="121">
        <f t="shared" si="0"/>
        <v>20</v>
      </c>
      <c r="L64" s="100">
        <f>Perimeter!AO167</f>
        <v>0.50837188356281426</v>
      </c>
      <c r="M64" s="100">
        <f t="shared" si="1"/>
        <v>50.8</v>
      </c>
      <c r="N64" s="83" t="s">
        <v>220</v>
      </c>
      <c r="P64" s="11"/>
    </row>
    <row r="65" spans="1:17" x14ac:dyDescent="0.25">
      <c r="A65" s="11">
        <v>60</v>
      </c>
      <c r="B65" s="11" t="s">
        <v>94</v>
      </c>
      <c r="C65" s="11" t="s">
        <v>109</v>
      </c>
      <c r="D65" s="11" t="s">
        <v>149</v>
      </c>
      <c r="E65" s="11" t="s">
        <v>207</v>
      </c>
      <c r="F65" s="11" t="s">
        <v>307</v>
      </c>
      <c r="G65" s="11">
        <v>9055</v>
      </c>
      <c r="H65" s="11" t="s">
        <v>93</v>
      </c>
      <c r="I65" s="11" t="s">
        <v>96</v>
      </c>
      <c r="J65" s="100">
        <f>Perimeter!AB170</f>
        <v>0.37171970592193398</v>
      </c>
      <c r="K65" s="121">
        <f t="shared" si="0"/>
        <v>20</v>
      </c>
      <c r="L65" s="100">
        <f>Perimeter!AO170</f>
        <v>0.26120844199919685</v>
      </c>
      <c r="M65" s="100">
        <f t="shared" si="1"/>
        <v>26.1</v>
      </c>
      <c r="N65" s="83">
        <v>572</v>
      </c>
      <c r="P65" s="11"/>
    </row>
    <row r="66" spans="1:17" x14ac:dyDescent="0.25">
      <c r="A66" s="11">
        <v>61</v>
      </c>
      <c r="B66" s="11" t="s">
        <v>351</v>
      </c>
      <c r="C66" s="11" t="s">
        <v>435</v>
      </c>
      <c r="D66" s="11" t="s">
        <v>436</v>
      </c>
      <c r="E66" s="11" t="s">
        <v>437</v>
      </c>
      <c r="F66" s="11" t="s">
        <v>562</v>
      </c>
      <c r="G66" s="11">
        <v>9055</v>
      </c>
      <c r="H66" s="11" t="s">
        <v>93</v>
      </c>
      <c r="I66" s="11" t="s">
        <v>353</v>
      </c>
      <c r="J66" s="100">
        <f>Perimeter!AB172</f>
        <v>2.5603834366414929E-2</v>
      </c>
      <c r="K66" s="121">
        <f t="shared" si="0"/>
        <v>20</v>
      </c>
      <c r="L66" s="100">
        <f>Perimeter!AO172</f>
        <v>1.799188360883211E-2</v>
      </c>
      <c r="M66" s="100">
        <f t="shared" si="1"/>
        <v>20</v>
      </c>
      <c r="N66" s="83">
        <v>269</v>
      </c>
      <c r="P66" s="11"/>
    </row>
    <row r="67" spans="1:17" x14ac:dyDescent="0.25">
      <c r="A67" s="11">
        <v>62</v>
      </c>
      <c r="B67" s="11" t="s">
        <v>208</v>
      </c>
      <c r="C67" s="11" t="s">
        <v>209</v>
      </c>
      <c r="D67" s="11" t="s">
        <v>222</v>
      </c>
      <c r="E67" s="11" t="s">
        <v>222</v>
      </c>
      <c r="F67" s="11" t="s">
        <v>481</v>
      </c>
      <c r="G67" s="11">
        <v>8426</v>
      </c>
      <c r="H67" s="11" t="s">
        <v>482</v>
      </c>
      <c r="I67" s="11" t="s">
        <v>153</v>
      </c>
      <c r="J67" s="100">
        <f>Perimeter!AB174</f>
        <v>1.084426386173831</v>
      </c>
      <c r="K67" s="121">
        <f t="shared" si="0"/>
        <v>20</v>
      </c>
      <c r="L67" s="100">
        <f>Perimeter!AO174</f>
        <v>0.76202935244647574</v>
      </c>
      <c r="M67" s="100">
        <f t="shared" si="1"/>
        <v>76.2</v>
      </c>
      <c r="N67" s="83">
        <v>271</v>
      </c>
      <c r="P67" s="11"/>
    </row>
    <row r="68" spans="1:17" x14ac:dyDescent="0.25">
      <c r="A68" s="11">
        <v>63</v>
      </c>
      <c r="B68" s="11" t="s">
        <v>98</v>
      </c>
      <c r="C68" s="11" t="s">
        <v>332</v>
      </c>
      <c r="D68" s="11" t="s">
        <v>136</v>
      </c>
      <c r="E68" s="11" t="s">
        <v>222</v>
      </c>
      <c r="F68" s="11" t="s">
        <v>486</v>
      </c>
      <c r="G68" s="11">
        <v>9055</v>
      </c>
      <c r="H68" s="11" t="s">
        <v>93</v>
      </c>
      <c r="I68" s="11" t="s">
        <v>106</v>
      </c>
      <c r="J68" s="100">
        <f>Perimeter!AB176</f>
        <v>9.1059945457691617E-3</v>
      </c>
      <c r="K68" s="121">
        <f t="shared" si="0"/>
        <v>20</v>
      </c>
      <c r="L68" s="100">
        <f>Perimeter!AO176</f>
        <v>6.3988069781080589E-3</v>
      </c>
      <c r="M68" s="100">
        <f t="shared" si="1"/>
        <v>20</v>
      </c>
      <c r="N68" s="83">
        <v>675</v>
      </c>
      <c r="P68" s="11"/>
    </row>
    <row r="69" spans="1:17" x14ac:dyDescent="0.25">
      <c r="A69" s="11">
        <v>64</v>
      </c>
      <c r="B69" s="11" t="s">
        <v>351</v>
      </c>
      <c r="C69" s="11" t="s">
        <v>366</v>
      </c>
      <c r="D69" s="11" t="s">
        <v>215</v>
      </c>
      <c r="E69" s="11" t="s">
        <v>216</v>
      </c>
      <c r="F69" s="11" t="s">
        <v>493</v>
      </c>
      <c r="G69" s="11">
        <v>6900</v>
      </c>
      <c r="H69" s="11" t="s">
        <v>494</v>
      </c>
      <c r="I69" s="11" t="s">
        <v>353</v>
      </c>
      <c r="J69" s="100">
        <f>Perimeter!AB179</f>
        <v>8.041595927361174E-2</v>
      </c>
      <c r="K69" s="121">
        <f t="shared" si="0"/>
        <v>20</v>
      </c>
      <c r="L69" s="100">
        <f>Perimeter!AO179</f>
        <v>5.6508511921997434E-2</v>
      </c>
      <c r="M69" s="100">
        <f t="shared" si="1"/>
        <v>20</v>
      </c>
      <c r="N69" s="83">
        <v>88</v>
      </c>
      <c r="P69" s="11"/>
      <c r="Q69" s="11" t="s">
        <v>222</v>
      </c>
    </row>
    <row r="70" spans="1:17" x14ac:dyDescent="0.25">
      <c r="A70" s="11">
        <v>65</v>
      </c>
      <c r="B70" s="11" t="s">
        <v>64</v>
      </c>
      <c r="C70" s="11" t="s">
        <v>211</v>
      </c>
      <c r="D70" s="11" t="s">
        <v>222</v>
      </c>
      <c r="E70" s="11" t="s">
        <v>222</v>
      </c>
      <c r="F70" s="11" t="s">
        <v>477</v>
      </c>
      <c r="G70" s="11">
        <v>9055</v>
      </c>
      <c r="H70" s="11" t="s">
        <v>93</v>
      </c>
      <c r="I70" s="11" t="s">
        <v>153</v>
      </c>
      <c r="J70" s="100">
        <f>Perimeter!AB181</f>
        <v>0</v>
      </c>
      <c r="K70" s="121">
        <f t="shared" si="0"/>
        <v>20</v>
      </c>
      <c r="L70" s="100">
        <f>Perimeter!AO181</f>
        <v>0</v>
      </c>
      <c r="M70" s="100">
        <f t="shared" si="1"/>
        <v>20</v>
      </c>
      <c r="O70" s="11" t="s">
        <v>238</v>
      </c>
      <c r="P70" s="11"/>
    </row>
    <row r="71" spans="1:17" x14ac:dyDescent="0.25">
      <c r="A71" s="11">
        <v>66</v>
      </c>
      <c r="B71" s="11" t="s">
        <v>65</v>
      </c>
      <c r="C71" s="11" t="s">
        <v>468</v>
      </c>
      <c r="D71" s="11" t="s">
        <v>222</v>
      </c>
      <c r="E71" s="11" t="s">
        <v>222</v>
      </c>
      <c r="F71" s="11" t="s">
        <v>426</v>
      </c>
      <c r="G71" s="11">
        <v>9053</v>
      </c>
      <c r="H71" s="11" t="s">
        <v>256</v>
      </c>
      <c r="I71" s="11" t="s">
        <v>153</v>
      </c>
      <c r="J71" s="100">
        <f>Perimeter!AB183</f>
        <v>0</v>
      </c>
      <c r="K71" s="121">
        <f t="shared" ref="K71:K92" si="2">ROUND(IF(J71*$L$2&lt;$L$3,$L$3,J71*$L$2),1)</f>
        <v>20</v>
      </c>
      <c r="L71" s="100">
        <f>Perimeter!AO183</f>
        <v>0</v>
      </c>
      <c r="M71" s="100">
        <v>0</v>
      </c>
      <c r="P71" s="11" t="s">
        <v>227</v>
      </c>
    </row>
    <row r="72" spans="1:17" x14ac:dyDescent="0.25">
      <c r="A72" s="11">
        <v>67</v>
      </c>
      <c r="B72" s="11" t="s">
        <v>351</v>
      </c>
      <c r="C72" s="11" t="s">
        <v>367</v>
      </c>
      <c r="D72" s="11" t="s">
        <v>172</v>
      </c>
      <c r="E72" s="11" t="s">
        <v>173</v>
      </c>
      <c r="F72" s="11" t="s">
        <v>285</v>
      </c>
      <c r="G72" s="11">
        <v>9055</v>
      </c>
      <c r="H72" s="11" t="s">
        <v>93</v>
      </c>
      <c r="I72" s="11" t="s">
        <v>233</v>
      </c>
      <c r="J72" s="100">
        <f>Perimeter!AB185</f>
        <v>0.67752935608401499</v>
      </c>
      <c r="K72" s="121">
        <f t="shared" si="2"/>
        <v>20</v>
      </c>
      <c r="L72" s="100">
        <f>Perimeter!AO185</f>
        <v>0.47610170968065912</v>
      </c>
      <c r="M72" s="100">
        <f t="shared" ref="M72:M92" si="3">ROUND(IF(L72*$N$2&lt;$N$3,$N$3,L72*$N$2),1)</f>
        <v>47.6</v>
      </c>
      <c r="N72" s="83">
        <v>646</v>
      </c>
      <c r="P72" s="11"/>
    </row>
    <row r="73" spans="1:17" x14ac:dyDescent="0.25">
      <c r="A73" s="11">
        <v>68</v>
      </c>
      <c r="B73" s="11" t="s">
        <v>351</v>
      </c>
      <c r="C73" s="11" t="s">
        <v>368</v>
      </c>
      <c r="D73" s="11" t="s">
        <v>174</v>
      </c>
      <c r="E73" s="11" t="s">
        <v>175</v>
      </c>
      <c r="F73" s="11" t="s">
        <v>286</v>
      </c>
      <c r="G73" s="11">
        <v>9055</v>
      </c>
      <c r="H73" s="11" t="s">
        <v>93</v>
      </c>
      <c r="I73" s="11" t="s">
        <v>353</v>
      </c>
      <c r="J73" s="100">
        <f>Perimeter!AB187</f>
        <v>0.67752935608401499</v>
      </c>
      <c r="K73" s="121">
        <f t="shared" si="2"/>
        <v>20</v>
      </c>
      <c r="L73" s="100">
        <f>Perimeter!AO187</f>
        <v>1.0112903636811943</v>
      </c>
      <c r="M73" s="100">
        <f t="shared" si="3"/>
        <v>101.1</v>
      </c>
      <c r="N73" s="83">
        <v>647</v>
      </c>
      <c r="P73" s="11"/>
    </row>
    <row r="74" spans="1:17" x14ac:dyDescent="0.25">
      <c r="A74" s="11">
        <v>69</v>
      </c>
      <c r="B74" s="11" t="s">
        <v>351</v>
      </c>
      <c r="C74" s="11" t="s">
        <v>369</v>
      </c>
      <c r="D74" s="11" t="s">
        <v>176</v>
      </c>
      <c r="E74" s="11" t="s">
        <v>177</v>
      </c>
      <c r="F74" s="11" t="s">
        <v>287</v>
      </c>
      <c r="G74" s="11">
        <v>9055</v>
      </c>
      <c r="H74" s="11" t="s">
        <v>93</v>
      </c>
      <c r="I74" s="11" t="s">
        <v>353</v>
      </c>
      <c r="J74" s="100">
        <f>Perimeter!AB190</f>
        <v>0.67752935608401499</v>
      </c>
      <c r="K74" s="121">
        <f t="shared" si="2"/>
        <v>20</v>
      </c>
      <c r="L74" s="100">
        <f>Perimeter!AO190</f>
        <v>1.5018799631816848</v>
      </c>
      <c r="M74" s="100">
        <f t="shared" si="3"/>
        <v>150.19999999999999</v>
      </c>
      <c r="N74" s="83">
        <v>648</v>
      </c>
      <c r="P74" s="11"/>
    </row>
    <row r="75" spans="1:17" x14ac:dyDescent="0.25">
      <c r="A75" s="11">
        <v>70</v>
      </c>
      <c r="B75" s="11" t="s">
        <v>351</v>
      </c>
      <c r="C75" s="11" t="s">
        <v>370</v>
      </c>
      <c r="D75" s="11" t="s">
        <v>178</v>
      </c>
      <c r="E75" s="11" t="s">
        <v>179</v>
      </c>
      <c r="F75" s="11" t="s">
        <v>288</v>
      </c>
      <c r="G75" s="11">
        <v>9055</v>
      </c>
      <c r="H75" s="11" t="s">
        <v>93</v>
      </c>
      <c r="I75" s="11" t="s">
        <v>353</v>
      </c>
      <c r="J75" s="100">
        <f>Perimeter!AB193</f>
        <v>0.67752935608401499</v>
      </c>
      <c r="K75" s="121">
        <f t="shared" si="2"/>
        <v>20</v>
      </c>
      <c r="L75" s="100">
        <f>Perimeter!AO193</f>
        <v>1.5910780721817739</v>
      </c>
      <c r="M75" s="100">
        <f t="shared" si="3"/>
        <v>159.1</v>
      </c>
      <c r="N75" s="83">
        <v>649</v>
      </c>
      <c r="P75" s="11"/>
    </row>
    <row r="76" spans="1:17" x14ac:dyDescent="0.25">
      <c r="A76" s="11">
        <v>71</v>
      </c>
      <c r="B76" s="11" t="s">
        <v>351</v>
      </c>
      <c r="C76" s="11" t="s">
        <v>371</v>
      </c>
      <c r="D76" s="11" t="s">
        <v>180</v>
      </c>
      <c r="E76" s="11" t="s">
        <v>181</v>
      </c>
      <c r="F76" s="11" t="s">
        <v>289</v>
      </c>
      <c r="G76" s="11">
        <v>9055</v>
      </c>
      <c r="H76" s="11" t="s">
        <v>93</v>
      </c>
      <c r="I76" s="11" t="s">
        <v>353</v>
      </c>
      <c r="J76" s="100">
        <f>Perimeter!AB196</f>
        <v>0.67752935608401499</v>
      </c>
      <c r="K76" s="121">
        <f t="shared" si="2"/>
        <v>20</v>
      </c>
      <c r="L76" s="100">
        <f>Perimeter!AO196</f>
        <v>0.47610170968065912</v>
      </c>
      <c r="M76" s="100">
        <f t="shared" si="3"/>
        <v>47.6</v>
      </c>
      <c r="N76" s="83">
        <v>650</v>
      </c>
      <c r="P76" s="11"/>
    </row>
    <row r="77" spans="1:17" x14ac:dyDescent="0.25">
      <c r="A77" s="11">
        <v>72</v>
      </c>
      <c r="B77" s="11" t="s">
        <v>98</v>
      </c>
      <c r="C77" s="11" t="s">
        <v>277</v>
      </c>
      <c r="D77" s="11" t="s">
        <v>278</v>
      </c>
      <c r="E77" s="11" t="s">
        <v>222</v>
      </c>
      <c r="F77" s="11" t="s">
        <v>290</v>
      </c>
      <c r="G77" s="11">
        <v>9055</v>
      </c>
      <c r="H77" s="11" t="s">
        <v>93</v>
      </c>
      <c r="I77" s="11" t="s">
        <v>279</v>
      </c>
      <c r="J77" s="100">
        <f>Perimeter!AB198</f>
        <v>0.67752935608401499</v>
      </c>
      <c r="K77" s="121">
        <f t="shared" si="2"/>
        <v>20</v>
      </c>
      <c r="L77" s="100">
        <f>Perimeter!AO198</f>
        <v>0.47610170968065912</v>
      </c>
      <c r="M77" s="100">
        <f t="shared" si="3"/>
        <v>47.6</v>
      </c>
      <c r="N77" s="83">
        <v>651</v>
      </c>
      <c r="P77" s="11"/>
    </row>
    <row r="78" spans="1:17" x14ac:dyDescent="0.25">
      <c r="A78" s="11">
        <v>73</v>
      </c>
      <c r="B78" s="11" t="s">
        <v>351</v>
      </c>
      <c r="C78" s="11" t="s">
        <v>372</v>
      </c>
      <c r="D78" s="11" t="s">
        <v>182</v>
      </c>
      <c r="E78" s="11" t="s">
        <v>183</v>
      </c>
      <c r="F78" s="11" t="s">
        <v>291</v>
      </c>
      <c r="G78" s="11">
        <v>9055</v>
      </c>
      <c r="H78" s="11" t="s">
        <v>93</v>
      </c>
      <c r="I78" s="11" t="s">
        <v>353</v>
      </c>
      <c r="J78" s="100">
        <f>Perimeter!AB200</f>
        <v>0.67752935608401499</v>
      </c>
      <c r="K78" s="121">
        <f t="shared" si="2"/>
        <v>20</v>
      </c>
      <c r="L78" s="100">
        <f>Perimeter!AO200</f>
        <v>0.47610170968065912</v>
      </c>
      <c r="M78" s="100">
        <f t="shared" si="3"/>
        <v>47.6</v>
      </c>
      <c r="N78" s="83">
        <v>652</v>
      </c>
      <c r="P78" s="11"/>
      <c r="Q78" s="11" t="s">
        <v>222</v>
      </c>
    </row>
    <row r="79" spans="1:17" x14ac:dyDescent="0.25">
      <c r="A79" s="11">
        <v>74</v>
      </c>
      <c r="B79" s="11" t="s">
        <v>98</v>
      </c>
      <c r="C79" s="11" t="s">
        <v>184</v>
      </c>
      <c r="D79" s="11" t="s">
        <v>185</v>
      </c>
      <c r="E79" s="11" t="s">
        <v>222</v>
      </c>
      <c r="F79" s="11" t="s">
        <v>293</v>
      </c>
      <c r="G79" s="11">
        <v>9055</v>
      </c>
      <c r="H79" s="11" t="s">
        <v>93</v>
      </c>
      <c r="I79" s="11" t="s">
        <v>186</v>
      </c>
      <c r="J79" s="100">
        <f>Perimeter!AB202</f>
        <v>0.67752935608401499</v>
      </c>
      <c r="K79" s="121">
        <f t="shared" si="2"/>
        <v>20</v>
      </c>
      <c r="L79" s="100">
        <f>Perimeter!AO202</f>
        <v>0.47610170968065912</v>
      </c>
      <c r="M79" s="100">
        <f t="shared" si="3"/>
        <v>47.6</v>
      </c>
      <c r="N79" s="83">
        <v>654</v>
      </c>
      <c r="P79" s="11"/>
    </row>
    <row r="80" spans="1:17" x14ac:dyDescent="0.25">
      <c r="A80" s="11">
        <v>75</v>
      </c>
      <c r="B80" s="11" t="s">
        <v>94</v>
      </c>
      <c r="C80" s="11" t="s">
        <v>187</v>
      </c>
      <c r="D80" s="11" t="s">
        <v>188</v>
      </c>
      <c r="E80" s="11" t="s">
        <v>222</v>
      </c>
      <c r="F80" s="11" t="s">
        <v>294</v>
      </c>
      <c r="G80" s="11">
        <v>9055</v>
      </c>
      <c r="H80" s="11" t="s">
        <v>93</v>
      </c>
      <c r="I80" s="11" t="s">
        <v>96</v>
      </c>
      <c r="J80" s="100">
        <f>Perimeter!AB204</f>
        <v>0.67752935608401499</v>
      </c>
      <c r="K80" s="121">
        <f t="shared" si="2"/>
        <v>20</v>
      </c>
      <c r="L80" s="100">
        <f>Perimeter!AO204</f>
        <v>0.47610170968065912</v>
      </c>
      <c r="M80" s="100">
        <f t="shared" si="3"/>
        <v>47.6</v>
      </c>
      <c r="N80" s="83">
        <v>655</v>
      </c>
      <c r="P80" s="11"/>
    </row>
    <row r="81" spans="1:256" x14ac:dyDescent="0.25">
      <c r="A81" s="11">
        <v>76</v>
      </c>
      <c r="B81" s="11" t="s">
        <v>351</v>
      </c>
      <c r="C81" s="11" t="s">
        <v>373</v>
      </c>
      <c r="D81" s="11" t="s">
        <v>91</v>
      </c>
      <c r="E81" s="11" t="s">
        <v>245</v>
      </c>
      <c r="F81" s="11" t="s">
        <v>295</v>
      </c>
      <c r="G81" s="11">
        <v>9055</v>
      </c>
      <c r="H81" s="11" t="s">
        <v>93</v>
      </c>
      <c r="I81" s="11" t="s">
        <v>353</v>
      </c>
      <c r="J81" s="100">
        <f>Perimeter!AB206</f>
        <v>0.67752935608401499</v>
      </c>
      <c r="K81" s="121">
        <f t="shared" si="2"/>
        <v>20</v>
      </c>
      <c r="L81" s="100">
        <f>Perimeter!AO206</f>
        <v>0.47610170968065912</v>
      </c>
      <c r="M81" s="100">
        <f t="shared" si="3"/>
        <v>47.6</v>
      </c>
      <c r="N81" s="83">
        <v>656</v>
      </c>
      <c r="P81" s="11"/>
    </row>
    <row r="82" spans="1:256" x14ac:dyDescent="0.25">
      <c r="A82" s="11">
        <v>77</v>
      </c>
      <c r="B82" s="11" t="s">
        <v>94</v>
      </c>
      <c r="C82" s="11" t="s">
        <v>246</v>
      </c>
      <c r="D82" s="11" t="s">
        <v>91</v>
      </c>
      <c r="E82" s="11" t="s">
        <v>222</v>
      </c>
      <c r="F82" s="11" t="s">
        <v>296</v>
      </c>
      <c r="G82" s="11">
        <v>9055</v>
      </c>
      <c r="H82" s="11" t="s">
        <v>93</v>
      </c>
      <c r="I82" s="11" t="s">
        <v>96</v>
      </c>
      <c r="J82" s="100">
        <f>Perimeter!AB208</f>
        <v>0.67752935608401499</v>
      </c>
      <c r="K82" s="121">
        <f t="shared" si="2"/>
        <v>20</v>
      </c>
      <c r="L82" s="100">
        <f>Perimeter!AO208</f>
        <v>0.47610170968065912</v>
      </c>
      <c r="M82" s="100">
        <f t="shared" si="3"/>
        <v>47.6</v>
      </c>
      <c r="N82" s="83">
        <v>657</v>
      </c>
      <c r="P82" s="11" t="s">
        <v>222</v>
      </c>
    </row>
    <row r="83" spans="1:256" x14ac:dyDescent="0.25">
      <c r="A83" s="11">
        <v>78</v>
      </c>
      <c r="B83" s="11" t="s">
        <v>98</v>
      </c>
      <c r="C83" s="11" t="s">
        <v>421</v>
      </c>
      <c r="D83" s="11" t="s">
        <v>255</v>
      </c>
      <c r="F83" s="11" t="s">
        <v>292</v>
      </c>
      <c r="G83" s="11">
        <v>9055</v>
      </c>
      <c r="H83" s="11" t="s">
        <v>93</v>
      </c>
      <c r="I83" s="11" t="s">
        <v>106</v>
      </c>
      <c r="J83" s="100">
        <f>Perimeter!AB210</f>
        <v>0.67752935608401499</v>
      </c>
      <c r="K83" s="121">
        <f t="shared" si="2"/>
        <v>20</v>
      </c>
      <c r="L83" s="100">
        <f>Perimeter!AO210</f>
        <v>0.47610170968065912</v>
      </c>
      <c r="M83" s="100">
        <f t="shared" si="3"/>
        <v>47.6</v>
      </c>
      <c r="N83" s="83">
        <v>653</v>
      </c>
      <c r="P83" s="11" t="s">
        <v>222</v>
      </c>
    </row>
    <row r="84" spans="1:256" x14ac:dyDescent="0.25">
      <c r="A84" s="11">
        <v>79</v>
      </c>
      <c r="B84" s="11" t="s">
        <v>94</v>
      </c>
      <c r="C84" s="11" t="s">
        <v>264</v>
      </c>
      <c r="D84" s="11" t="s">
        <v>107</v>
      </c>
      <c r="E84" s="11" t="s">
        <v>222</v>
      </c>
      <c r="F84" s="11" t="s">
        <v>283</v>
      </c>
      <c r="G84" s="11">
        <v>9055</v>
      </c>
      <c r="H84" s="11" t="s">
        <v>93</v>
      </c>
      <c r="I84" s="11" t="s">
        <v>96</v>
      </c>
      <c r="J84" s="100">
        <f>Perimeter!AB212</f>
        <v>0.67752935608401499</v>
      </c>
      <c r="K84" s="121">
        <f t="shared" si="2"/>
        <v>20</v>
      </c>
      <c r="L84" s="100">
        <f>Perimeter!AO212</f>
        <v>1.1450875271813281</v>
      </c>
      <c r="M84" s="100">
        <f t="shared" si="3"/>
        <v>114.5</v>
      </c>
      <c r="N84" s="83">
        <v>643</v>
      </c>
      <c r="P84" s="11" t="s">
        <v>222</v>
      </c>
    </row>
    <row r="85" spans="1:256" x14ac:dyDescent="0.25">
      <c r="A85" s="11">
        <v>80</v>
      </c>
      <c r="B85" s="11" t="s">
        <v>351</v>
      </c>
      <c r="C85" s="11" t="s">
        <v>374</v>
      </c>
      <c r="D85" s="11" t="s">
        <v>266</v>
      </c>
      <c r="E85" s="11" t="s">
        <v>500</v>
      </c>
      <c r="F85" s="11" t="s">
        <v>284</v>
      </c>
      <c r="G85" s="11">
        <v>9055</v>
      </c>
      <c r="H85" s="11" t="s">
        <v>93</v>
      </c>
      <c r="I85" s="11" t="s">
        <v>353</v>
      </c>
      <c r="J85" s="100">
        <f>Perimeter!AB215</f>
        <v>0.67752935608401499</v>
      </c>
      <c r="K85" s="121">
        <f t="shared" si="2"/>
        <v>20</v>
      </c>
      <c r="L85" s="100">
        <f>Perimeter!AO215</f>
        <v>0.47610170968065912</v>
      </c>
      <c r="M85" s="100">
        <f t="shared" si="3"/>
        <v>47.6</v>
      </c>
      <c r="N85" s="83">
        <v>645</v>
      </c>
      <c r="P85" s="11" t="s">
        <v>222</v>
      </c>
    </row>
    <row r="86" spans="1:256" x14ac:dyDescent="0.25">
      <c r="A86" s="11">
        <v>81</v>
      </c>
      <c r="B86" s="11" t="s">
        <v>351</v>
      </c>
      <c r="C86" s="11" t="s">
        <v>386</v>
      </c>
      <c r="D86" s="11" t="s">
        <v>387</v>
      </c>
      <c r="E86" s="11" t="s">
        <v>222</v>
      </c>
      <c r="F86" s="11" t="s">
        <v>406</v>
      </c>
      <c r="G86" s="11">
        <v>9055</v>
      </c>
      <c r="H86" s="11" t="s">
        <v>93</v>
      </c>
      <c r="I86" s="11" t="s">
        <v>353</v>
      </c>
      <c r="J86" s="100">
        <f>Perimeter!AB217</f>
        <v>0.67752935608401499</v>
      </c>
      <c r="K86" s="121">
        <f t="shared" si="2"/>
        <v>20</v>
      </c>
      <c r="L86" s="100">
        <f>Perimeter!AO217</f>
        <v>1.4424145571816254</v>
      </c>
      <c r="M86" s="100">
        <f t="shared" si="3"/>
        <v>144.19999999999999</v>
      </c>
      <c r="N86" s="83">
        <v>644</v>
      </c>
      <c r="P86" s="11"/>
    </row>
    <row r="87" spans="1:256" x14ac:dyDescent="0.25">
      <c r="A87" s="11">
        <v>82</v>
      </c>
      <c r="B87" s="11" t="s">
        <v>351</v>
      </c>
      <c r="C87" s="11" t="s">
        <v>375</v>
      </c>
      <c r="D87" s="11" t="s">
        <v>267</v>
      </c>
      <c r="E87" s="11" t="s">
        <v>271</v>
      </c>
      <c r="F87" s="11" t="s">
        <v>282</v>
      </c>
      <c r="G87" s="11">
        <v>9055</v>
      </c>
      <c r="H87" s="11" t="s">
        <v>93</v>
      </c>
      <c r="I87" s="11" t="s">
        <v>353</v>
      </c>
      <c r="J87" s="100">
        <f>Perimeter!AB220</f>
        <v>0.67752935608401499</v>
      </c>
      <c r="K87" s="121">
        <f t="shared" si="2"/>
        <v>20</v>
      </c>
      <c r="L87" s="100">
        <f>Perimeter!AO220</f>
        <v>0.47610170968065912</v>
      </c>
      <c r="M87" s="100">
        <f t="shared" si="3"/>
        <v>47.6</v>
      </c>
      <c r="N87" s="83">
        <v>642</v>
      </c>
      <c r="P87" s="11" t="s">
        <v>222</v>
      </c>
    </row>
    <row r="88" spans="1:256" x14ac:dyDescent="0.25">
      <c r="A88" s="11">
        <v>83</v>
      </c>
      <c r="B88" s="11" t="s">
        <v>351</v>
      </c>
      <c r="C88" s="11" t="s">
        <v>376</v>
      </c>
      <c r="D88" s="11" t="s">
        <v>298</v>
      </c>
      <c r="E88" s="11" t="s">
        <v>299</v>
      </c>
      <c r="F88" s="11" t="s">
        <v>377</v>
      </c>
      <c r="G88" s="11">
        <v>9055</v>
      </c>
      <c r="H88" s="11" t="s">
        <v>93</v>
      </c>
      <c r="I88" s="11" t="s">
        <v>353</v>
      </c>
      <c r="J88" s="100">
        <f>Perimeter!AB222</f>
        <v>0.67752935608401499</v>
      </c>
      <c r="K88" s="121">
        <f t="shared" si="2"/>
        <v>20</v>
      </c>
      <c r="L88" s="100">
        <f>Perimeter!AO222</f>
        <v>0.6693642791808524</v>
      </c>
      <c r="M88" s="100">
        <f t="shared" si="3"/>
        <v>66.900000000000006</v>
      </c>
      <c r="N88" s="83" t="s">
        <v>403</v>
      </c>
      <c r="P88" s="11"/>
    </row>
    <row r="89" spans="1:256" s="93" customFormat="1" x14ac:dyDescent="0.25">
      <c r="A89" s="11">
        <v>84</v>
      </c>
      <c r="B89" s="11" t="s">
        <v>94</v>
      </c>
      <c r="C89" s="124" t="s">
        <v>442</v>
      </c>
      <c r="D89" s="124" t="s">
        <v>95</v>
      </c>
      <c r="E89" s="124" t="s">
        <v>443</v>
      </c>
      <c r="F89" s="124" t="s">
        <v>444</v>
      </c>
      <c r="G89" s="11">
        <v>9055</v>
      </c>
      <c r="H89" s="11" t="s">
        <v>93</v>
      </c>
      <c r="I89" s="11" t="s">
        <v>96</v>
      </c>
      <c r="J89" s="100">
        <f>Perimeter!AB226</f>
        <v>0.67752935608401499</v>
      </c>
      <c r="K89" s="121">
        <f t="shared" si="2"/>
        <v>20</v>
      </c>
      <c r="L89" s="100">
        <f>Perimeter!AO226</f>
        <v>2.6923882698014623</v>
      </c>
      <c r="M89" s="100">
        <f t="shared" si="3"/>
        <v>269.2</v>
      </c>
      <c r="N89" s="83">
        <v>685</v>
      </c>
      <c r="O89" s="122"/>
      <c r="P89" s="108" t="s">
        <v>445</v>
      </c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</row>
    <row r="90" spans="1:256" s="93" customFormat="1" x14ac:dyDescent="0.25">
      <c r="A90" s="11">
        <v>85</v>
      </c>
      <c r="B90" s="11" t="s">
        <v>351</v>
      </c>
      <c r="C90" s="124" t="s">
        <v>527</v>
      </c>
      <c r="D90" s="124" t="s">
        <v>528</v>
      </c>
      <c r="E90" s="124" t="s">
        <v>529</v>
      </c>
      <c r="F90" s="124" t="s">
        <v>563</v>
      </c>
      <c r="G90" s="11">
        <v>9055</v>
      </c>
      <c r="H90" s="11" t="s">
        <v>93</v>
      </c>
      <c r="I90" s="11" t="s">
        <v>353</v>
      </c>
      <c r="J90" s="100">
        <f>Perimeter!AB229</f>
        <v>1.2195528409512271</v>
      </c>
      <c r="K90" s="121">
        <f t="shared" si="2"/>
        <v>20</v>
      </c>
      <c r="L90" s="100">
        <f>Perimeter!AO229</f>
        <v>0.85698307742518653</v>
      </c>
      <c r="M90" s="100">
        <f t="shared" si="3"/>
        <v>85.7</v>
      </c>
      <c r="N90" s="83" t="s">
        <v>540</v>
      </c>
      <c r="O90" s="122"/>
      <c r="P90" s="108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</row>
    <row r="91" spans="1:256" s="93" customFormat="1" x14ac:dyDescent="0.25">
      <c r="A91" s="11">
        <v>86</v>
      </c>
      <c r="B91" s="11" t="s">
        <v>351</v>
      </c>
      <c r="C91" s="124" t="s">
        <v>536</v>
      </c>
      <c r="D91" s="124" t="s">
        <v>537</v>
      </c>
      <c r="E91" s="125" t="s">
        <v>538</v>
      </c>
      <c r="F91" s="124" t="s">
        <v>539</v>
      </c>
      <c r="G91" s="11">
        <v>9055</v>
      </c>
      <c r="H91" s="11" t="s">
        <v>93</v>
      </c>
      <c r="I91" s="11" t="s">
        <v>353</v>
      </c>
      <c r="J91" s="100">
        <f>Perimeter!AB232</f>
        <v>0</v>
      </c>
      <c r="K91" s="121">
        <f t="shared" si="2"/>
        <v>20</v>
      </c>
      <c r="L91" s="100">
        <f>Perimeter!AO232</f>
        <v>0</v>
      </c>
      <c r="M91" s="100">
        <f t="shared" si="3"/>
        <v>20</v>
      </c>
      <c r="N91" s="83">
        <v>724</v>
      </c>
      <c r="O91" s="122"/>
      <c r="P91" s="108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</row>
    <row r="92" spans="1:256" s="93" customFormat="1" x14ac:dyDescent="0.25">
      <c r="A92" s="11">
        <v>87</v>
      </c>
      <c r="B92" s="11" t="s">
        <v>351</v>
      </c>
      <c r="C92" s="124" t="s">
        <v>541</v>
      </c>
      <c r="D92" s="124" t="s">
        <v>542</v>
      </c>
      <c r="E92" s="125" t="s">
        <v>543</v>
      </c>
      <c r="F92" s="124" t="s">
        <v>544</v>
      </c>
      <c r="G92" s="11">
        <v>9055</v>
      </c>
      <c r="H92" s="11" t="s">
        <v>93</v>
      </c>
      <c r="I92" s="11" t="s">
        <v>353</v>
      </c>
      <c r="J92" s="100">
        <f>Perimeter!AA234</f>
        <v>0.67752935608401499</v>
      </c>
      <c r="K92" s="121">
        <f t="shared" si="2"/>
        <v>20</v>
      </c>
      <c r="L92" s="100">
        <f>Perimeter!AO234</f>
        <v>0.47610170968065912</v>
      </c>
      <c r="M92" s="100">
        <f t="shared" si="3"/>
        <v>47.6</v>
      </c>
      <c r="N92" s="83">
        <v>725</v>
      </c>
      <c r="O92" s="122"/>
      <c r="P92" s="108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</row>
    <row r="93" spans="1:256" s="93" customFormat="1" x14ac:dyDescent="0.25">
      <c r="A93" s="11"/>
      <c r="B93" s="11"/>
      <c r="C93" s="124"/>
      <c r="D93" s="124"/>
      <c r="E93" s="124"/>
      <c r="F93" s="124"/>
      <c r="G93" s="11"/>
      <c r="H93" s="11"/>
      <c r="I93" s="11"/>
      <c r="J93" s="100"/>
      <c r="K93" s="121"/>
      <c r="L93" s="100"/>
      <c r="M93" s="100"/>
      <c r="N93" s="83"/>
      <c r="O93" s="122"/>
      <c r="P93" s="108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</row>
    <row r="94" spans="1:256" s="93" customFormat="1" x14ac:dyDescent="0.25">
      <c r="A94" s="11"/>
      <c r="B94" s="11" t="s">
        <v>13</v>
      </c>
      <c r="C94" s="11"/>
      <c r="D94" s="11"/>
      <c r="E94" s="11"/>
      <c r="F94" s="11"/>
      <c r="G94" s="11"/>
      <c r="H94" s="11"/>
      <c r="I94" s="11"/>
      <c r="J94" s="100">
        <f>SUM(J6:J93)</f>
        <v>99.999999999999815</v>
      </c>
      <c r="K94" s="121">
        <f>SUM(K6:K93)</f>
        <v>1740</v>
      </c>
      <c r="L94" s="100">
        <f>SUM(L6:L93)</f>
        <v>100.0000000000001</v>
      </c>
      <c r="M94" s="100">
        <f>SUM(M6:M90)</f>
        <v>10058.800000000008</v>
      </c>
      <c r="N94" s="83"/>
      <c r="O94" s="11"/>
      <c r="P94" s="108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</row>
    <row r="95" spans="1:256" s="93" customForma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00"/>
      <c r="K95" s="121"/>
      <c r="L95" s="100"/>
      <c r="M95" s="100"/>
      <c r="N95" s="83"/>
      <c r="O95" s="11"/>
      <c r="P95" s="108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</row>
    <row r="96" spans="1:256" s="93" customForma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00"/>
      <c r="K96" s="121"/>
      <c r="L96" s="100"/>
      <c r="M96" s="100"/>
      <c r="N96" s="83"/>
      <c r="O96" s="11"/>
      <c r="P96" s="108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</row>
    <row r="97" spans="1:256" s="93" customForma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00"/>
      <c r="K97" s="121"/>
      <c r="L97" s="100"/>
      <c r="M97" s="100"/>
      <c r="N97" s="83"/>
      <c r="O97" s="11"/>
      <c r="P97" s="108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</row>
  </sheetData>
  <hyperlinks>
    <hyperlink ref="O15" r:id="rId1" xr:uid="{00000000-0004-0000-0100-000000000000}"/>
    <hyperlink ref="O27" r:id="rId2" xr:uid="{00000000-0004-0000-0100-000001000000}"/>
    <hyperlink ref="O28" r:id="rId3" xr:uid="{00000000-0004-0000-0100-000002000000}"/>
    <hyperlink ref="O39" r:id="rId4" xr:uid="{00000000-0004-0000-0100-000003000000}"/>
    <hyperlink ref="O52" r:id="rId5" xr:uid="{00000000-0004-0000-0100-000004000000}"/>
    <hyperlink ref="O70" r:id="rId6" xr:uid="{00000000-0004-0000-0100-000005000000}"/>
  </hyperlinks>
  <pageMargins left="0" right="0" top="0.19685039370078741" bottom="0.19685039370078741" header="0.31496062992125984" footer="0.31496062992125984"/>
  <pageSetup paperSize="9" scale="32" orientation="landscape" r:id="rId7"/>
  <tableParts count="1">
    <tablePart r:id="rId8"/>
  </tablePart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88"/>
  <sheetViews>
    <sheetView workbookViewId="0">
      <selection activeCell="B13" sqref="B13"/>
    </sheetView>
  </sheetViews>
  <sheetFormatPr baseColWidth="10" defaultColWidth="21.77734375" defaultRowHeight="15" x14ac:dyDescent="0.25"/>
  <cols>
    <col min="1" max="1" width="8.109375" style="11" customWidth="1"/>
    <col min="2" max="2" width="47.77734375" style="11" customWidth="1"/>
    <col min="3" max="3" width="14.88671875" style="11" customWidth="1"/>
    <col min="4" max="4" width="32.44140625" style="11" customWidth="1"/>
    <col min="5" max="5" width="10.44140625" style="83" customWidth="1"/>
    <col min="6" max="6" width="37.88671875" style="11" customWidth="1"/>
    <col min="7" max="16384" width="21.77734375" style="11"/>
  </cols>
  <sheetData>
    <row r="1" spans="1:7" ht="22.2" x14ac:dyDescent="0.35">
      <c r="B1" s="90" t="s">
        <v>499</v>
      </c>
    </row>
    <row r="3" spans="1:7" s="82" customFormat="1" ht="20.25" customHeight="1" x14ac:dyDescent="0.3">
      <c r="A3" s="86" t="s">
        <v>269</v>
      </c>
      <c r="B3" s="87" t="s">
        <v>84</v>
      </c>
      <c r="C3" s="87" t="s">
        <v>85</v>
      </c>
      <c r="D3" s="87" t="s">
        <v>83</v>
      </c>
      <c r="E3" s="88" t="s">
        <v>90</v>
      </c>
      <c r="F3" s="89" t="s">
        <v>253</v>
      </c>
      <c r="G3" s="95" t="s">
        <v>471</v>
      </c>
    </row>
    <row r="4" spans="1:7" ht="15.6" x14ac:dyDescent="0.3">
      <c r="A4" s="85">
        <f>Adressen!A6</f>
        <v>1</v>
      </c>
      <c r="B4" s="81" t="str">
        <f>Adressen!D6</f>
        <v>Freund</v>
      </c>
      <c r="C4" s="81" t="str">
        <f>Adressen!E6</f>
        <v xml:space="preserve"> -Fuster</v>
      </c>
      <c r="D4" s="81" t="str">
        <f>Adressen!C6</f>
        <v>Urs und Heidi</v>
      </c>
      <c r="E4" s="84">
        <f>Adressen!N6</f>
        <v>85</v>
      </c>
      <c r="F4" s="72" t="s">
        <v>222</v>
      </c>
      <c r="G4" s="95"/>
    </row>
    <row r="5" spans="1:7" ht="15.6" x14ac:dyDescent="0.3">
      <c r="A5" s="85">
        <f>Adressen!A7</f>
        <v>2</v>
      </c>
      <c r="B5" s="81" t="str">
        <f>Adressen!D7</f>
        <v>Egli</v>
      </c>
      <c r="C5" s="81" t="str">
        <f>Adressen!E7</f>
        <v xml:space="preserve">  </v>
      </c>
      <c r="D5" s="81" t="str">
        <f>Adressen!C7</f>
        <v>Martina</v>
      </c>
      <c r="E5" s="84" t="str">
        <f>Adressen!N7</f>
        <v>87, 325</v>
      </c>
      <c r="F5" s="72"/>
      <c r="G5" s="94"/>
    </row>
    <row r="6" spans="1:7" ht="31.2" x14ac:dyDescent="0.3">
      <c r="A6" s="85">
        <f>Adressen!A8</f>
        <v>3</v>
      </c>
      <c r="B6" s="81" t="str">
        <f>Adressen!D8</f>
        <v xml:space="preserve"> </v>
      </c>
      <c r="C6" s="81" t="str">
        <f>Adressen!E8</f>
        <v xml:space="preserve"> </v>
      </c>
      <c r="D6" s="81" t="str">
        <f>Adressen!C8</f>
        <v>Einwohnergemeinde Bühler</v>
      </c>
      <c r="E6" s="84" t="str">
        <f>Adressen!N8</f>
        <v>220, 268, 270</v>
      </c>
      <c r="F6" s="72" t="s">
        <v>498</v>
      </c>
      <c r="G6" s="94"/>
    </row>
    <row r="7" spans="1:7" ht="15.6" x14ac:dyDescent="0.3">
      <c r="A7" s="85">
        <f>Adressen!A9</f>
        <v>4</v>
      </c>
      <c r="B7" s="81" t="str">
        <f>Adressen!D9</f>
        <v>Sporn</v>
      </c>
      <c r="C7" s="81" t="str">
        <f>Adressen!E9</f>
        <v>Trochsler</v>
      </c>
      <c r="D7" s="81" t="str">
        <f>Adressen!C9</f>
        <v>Robert + Maya</v>
      </c>
      <c r="E7" s="84">
        <f>Adressen!N9</f>
        <v>190</v>
      </c>
      <c r="F7" s="72"/>
      <c r="G7" s="94"/>
    </row>
    <row r="8" spans="1:7" ht="15.6" x14ac:dyDescent="0.3">
      <c r="A8" s="85">
        <f>Adressen!A10</f>
        <v>5</v>
      </c>
      <c r="B8" s="81" t="str">
        <f>Adressen!D10</f>
        <v>Jent</v>
      </c>
      <c r="C8" s="81" t="str">
        <f>Adressen!E10</f>
        <v>-Sörensen</v>
      </c>
      <c r="D8" s="81" t="str">
        <f>Adressen!C10</f>
        <v>Dr. Ingrid</v>
      </c>
      <c r="E8" s="84" t="str">
        <f>Adressen!N10</f>
        <v>191, 192</v>
      </c>
      <c r="F8" s="72"/>
      <c r="G8" s="94"/>
    </row>
    <row r="9" spans="1:7" ht="15.6" x14ac:dyDescent="0.3">
      <c r="A9" s="85">
        <f>Adressen!A11</f>
        <v>6</v>
      </c>
      <c r="B9" s="81" t="str">
        <f>Adressen!D11</f>
        <v>Hörler</v>
      </c>
      <c r="C9" s="81" t="str">
        <f>Adressen!E11</f>
        <v xml:space="preserve"> </v>
      </c>
      <c r="D9" s="81" t="str">
        <f>Adressen!C11</f>
        <v>Yvonne</v>
      </c>
      <c r="E9" s="84">
        <f>Adressen!N11</f>
        <v>194</v>
      </c>
      <c r="F9" s="72" t="s">
        <v>472</v>
      </c>
      <c r="G9" s="94"/>
    </row>
    <row r="10" spans="1:7" ht="15.6" x14ac:dyDescent="0.3">
      <c r="A10" s="85">
        <f>Adressen!A12</f>
        <v>7</v>
      </c>
      <c r="B10" s="81">
        <f>Adressen!D12</f>
        <v>0</v>
      </c>
      <c r="C10" s="81" t="str">
        <f>Adressen!E12</f>
        <v xml:space="preserve">  </v>
      </c>
      <c r="D10" s="81" t="str">
        <f>Adressen!C12</f>
        <v>Freequenc  AG</v>
      </c>
      <c r="E10" s="84">
        <f>Adressen!N12</f>
        <v>195</v>
      </c>
      <c r="F10" s="72"/>
      <c r="G10" s="94"/>
    </row>
    <row r="11" spans="1:7" ht="15.6" x14ac:dyDescent="0.3">
      <c r="A11" s="85">
        <f>Adressen!A13</f>
        <v>8</v>
      </c>
      <c r="B11" s="81" t="str">
        <f>Adressen!D13</f>
        <v>Suhner</v>
      </c>
      <c r="C11" s="81" t="str">
        <f>Adressen!E13</f>
        <v>-Eisenhut</v>
      </c>
      <c r="D11" s="81" t="str">
        <f>Adressen!C13</f>
        <v>Willi und Katharina</v>
      </c>
      <c r="E11" s="84">
        <f>Adressen!N13</f>
        <v>196</v>
      </c>
      <c r="F11" s="72"/>
      <c r="G11" s="94"/>
    </row>
    <row r="12" spans="1:7" ht="15.6" x14ac:dyDescent="0.3">
      <c r="A12" s="85">
        <f>Adressen!A14</f>
        <v>9</v>
      </c>
      <c r="B12" s="81" t="str">
        <f>Adressen!D14</f>
        <v>Manetsch</v>
      </c>
      <c r="C12" s="81" t="str">
        <f>Adressen!E14</f>
        <v xml:space="preserve"> </v>
      </c>
      <c r="D12" s="81" t="str">
        <f>Adressen!C14</f>
        <v xml:space="preserve">Michael  </v>
      </c>
      <c r="E12" s="84">
        <f>Adressen!N14</f>
        <v>199</v>
      </c>
      <c r="F12" s="72"/>
      <c r="G12" s="94"/>
    </row>
    <row r="13" spans="1:7" ht="15.6" x14ac:dyDescent="0.3">
      <c r="A13" s="85">
        <f>Adressen!A15</f>
        <v>10</v>
      </c>
      <c r="B13" s="81" t="str">
        <f>Adressen!D15</f>
        <v xml:space="preserve"> </v>
      </c>
      <c r="C13" s="81" t="str">
        <f>Adressen!E15</f>
        <v xml:space="preserve"> </v>
      </c>
      <c r="D13" s="81" t="str">
        <f>Adressen!C15</f>
        <v>Herr Peter Schiess</v>
      </c>
      <c r="E13" s="84">
        <f>Adressen!N15</f>
        <v>200</v>
      </c>
      <c r="F13" s="72"/>
      <c r="G13" s="94"/>
    </row>
    <row r="14" spans="1:7" ht="15.6" x14ac:dyDescent="0.3">
      <c r="A14" s="85">
        <f>Adressen!A16</f>
        <v>11</v>
      </c>
      <c r="B14" s="81" t="str">
        <f>Adressen!D16</f>
        <v>Ulmann</v>
      </c>
      <c r="C14" s="81" t="str">
        <f>Adressen!E16</f>
        <v>-Manser</v>
      </c>
      <c r="D14" s="81" t="str">
        <f>Adressen!C16</f>
        <v>Roland</v>
      </c>
      <c r="E14" s="84">
        <f>Adressen!N16</f>
        <v>201</v>
      </c>
      <c r="F14" s="72"/>
      <c r="G14" s="94"/>
    </row>
    <row r="15" spans="1:7" ht="15.6" x14ac:dyDescent="0.3">
      <c r="A15" s="85">
        <f>Adressen!A17</f>
        <v>12</v>
      </c>
      <c r="B15" s="81" t="str">
        <f>Adressen!D17</f>
        <v>Joller</v>
      </c>
      <c r="C15" s="81" t="str">
        <f>Adressen!E17</f>
        <v>-Inhelder</v>
      </c>
      <c r="D15" s="81" t="str">
        <f>Adressen!C17</f>
        <v>Lukas und Susanne</v>
      </c>
      <c r="E15" s="84" t="str">
        <f>Adressen!N17</f>
        <v>101, 202</v>
      </c>
      <c r="F15" s="72"/>
      <c r="G15" s="97" t="s">
        <v>476</v>
      </c>
    </row>
    <row r="16" spans="1:7" ht="15.6" x14ac:dyDescent="0.3">
      <c r="A16" s="85">
        <f>Adressen!A18</f>
        <v>13</v>
      </c>
      <c r="B16" s="81">
        <f>Adressen!D18</f>
        <v>0</v>
      </c>
      <c r="C16" s="81" t="str">
        <f>Adressen!E18</f>
        <v xml:space="preserve">  </v>
      </c>
      <c r="D16" s="81" t="str">
        <f>Adressen!C18</f>
        <v>Frau Harlis Schweizer</v>
      </c>
      <c r="E16" s="84">
        <f>Adressen!N18</f>
        <v>203</v>
      </c>
      <c r="F16" s="72"/>
      <c r="G16" s="94"/>
    </row>
    <row r="17" spans="1:7" ht="15.6" x14ac:dyDescent="0.3">
      <c r="A17" s="85">
        <f>Adressen!A19</f>
        <v>14</v>
      </c>
      <c r="B17" s="81" t="str">
        <f>Adressen!D19</f>
        <v>Schobel</v>
      </c>
      <c r="C17" s="81" t="str">
        <f>Adressen!E19</f>
        <v xml:space="preserve"> </v>
      </c>
      <c r="D17" s="81" t="str">
        <f>Adressen!C19</f>
        <v>Klaus + Brigitte</v>
      </c>
      <c r="E17" s="84">
        <f>Adressen!N19</f>
        <v>204</v>
      </c>
      <c r="F17" s="72"/>
      <c r="G17" s="94"/>
    </row>
    <row r="18" spans="1:7" ht="31.2" x14ac:dyDescent="0.3">
      <c r="A18" s="85">
        <f>Adressen!A20</f>
        <v>15</v>
      </c>
      <c r="B18" s="81" t="str">
        <f>Adressen!D20</f>
        <v>Schneider</v>
      </c>
      <c r="C18" s="81" t="str">
        <f>Adressen!E20</f>
        <v xml:space="preserve"> </v>
      </c>
      <c r="D18" s="81" t="str">
        <f>Adressen!C20</f>
        <v>Ernst</v>
      </c>
      <c r="E18" s="84" t="str">
        <f>Adressen!N20</f>
        <v>206, 263, 641, 658</v>
      </c>
      <c r="F18" s="72"/>
      <c r="G18" s="94"/>
    </row>
    <row r="19" spans="1:7" ht="15.6" x14ac:dyDescent="0.3">
      <c r="A19" s="85">
        <f>Adressen!A21</f>
        <v>16</v>
      </c>
      <c r="B19" s="81" t="str">
        <f>Adressen!D21</f>
        <v>Inauen</v>
      </c>
      <c r="C19" s="81" t="str">
        <f>Adressen!E21</f>
        <v>-Fässler</v>
      </c>
      <c r="D19" s="81" t="str">
        <f>Adressen!C21</f>
        <v>Hans</v>
      </c>
      <c r="E19" s="84" t="str">
        <f>Adressen!N21</f>
        <v>217, 219</v>
      </c>
      <c r="F19" s="72"/>
      <c r="G19" s="94"/>
    </row>
    <row r="20" spans="1:7" ht="31.2" x14ac:dyDescent="0.3">
      <c r="A20" s="85">
        <f>Adressen!A22</f>
        <v>17</v>
      </c>
      <c r="B20" s="81" t="str">
        <f>Adressen!D22</f>
        <v>Benz</v>
      </c>
      <c r="C20" s="81" t="str">
        <f>Adressen!E22</f>
        <v xml:space="preserve"> -Koller</v>
      </c>
      <c r="D20" s="81" t="str">
        <f>Adressen!C22</f>
        <v>Rebekka</v>
      </c>
      <c r="E20" s="84" t="str">
        <f>Adressen!N22</f>
        <v>218, 264, 596</v>
      </c>
      <c r="F20" s="72"/>
      <c r="G20" s="94"/>
    </row>
    <row r="21" spans="1:7" ht="15.6" x14ac:dyDescent="0.3">
      <c r="A21" s="85">
        <f>Adressen!A23</f>
        <v>18</v>
      </c>
      <c r="B21" s="81" t="str">
        <f>Adressen!D23</f>
        <v>Staub</v>
      </c>
      <c r="C21" s="81" t="str">
        <f>Adressen!E23</f>
        <v xml:space="preserve"> </v>
      </c>
      <c r="D21" s="81" t="str">
        <f>Adressen!C23</f>
        <v xml:space="preserve">Willi  </v>
      </c>
      <c r="E21" s="84">
        <f>Adressen!N23</f>
        <v>221</v>
      </c>
      <c r="F21" s="72"/>
      <c r="G21" s="94"/>
    </row>
    <row r="22" spans="1:7" ht="15.6" x14ac:dyDescent="0.3">
      <c r="A22" s="85">
        <f>Adressen!A24</f>
        <v>19</v>
      </c>
      <c r="B22" s="81" t="str">
        <f>Adressen!D24</f>
        <v>Manetsch</v>
      </c>
      <c r="C22" s="81" t="str">
        <f>Adressen!E24</f>
        <v>-Kessler</v>
      </c>
      <c r="D22" s="81" t="str">
        <f>Adressen!C24</f>
        <v>Edwin und Irene</v>
      </c>
      <c r="E22" s="84">
        <f>Adressen!N24</f>
        <v>222</v>
      </c>
      <c r="F22" s="72"/>
      <c r="G22" s="94"/>
    </row>
    <row r="23" spans="1:7" ht="30" customHeight="1" x14ac:dyDescent="0.3">
      <c r="A23" s="85">
        <f>Adressen!A25</f>
        <v>20</v>
      </c>
      <c r="B23" s="81" t="str">
        <f>Adressen!D25</f>
        <v>Nicolet</v>
      </c>
      <c r="C23" s="81" t="str">
        <f>Adressen!E25</f>
        <v>-Zuberbühler</v>
      </c>
      <c r="D23" s="81" t="str">
        <f>Adressen!C25</f>
        <v>Margrith</v>
      </c>
      <c r="E23" s="84" t="str">
        <f>Adressen!N25</f>
        <v>259, 262, 664, 665</v>
      </c>
      <c r="F23" s="72"/>
      <c r="G23" s="94"/>
    </row>
    <row r="24" spans="1:7" ht="15.6" x14ac:dyDescent="0.3">
      <c r="A24" s="85">
        <f>Adressen!A26</f>
        <v>21</v>
      </c>
      <c r="B24" s="81" t="str">
        <f>Adressen!D26</f>
        <v>Graber</v>
      </c>
      <c r="C24" s="81" t="str">
        <f>Adressen!E26</f>
        <v xml:space="preserve"> </v>
      </c>
      <c r="D24" s="81" t="str">
        <f>Adressen!C26</f>
        <v>Claudia</v>
      </c>
      <c r="E24" s="84" t="str">
        <f>Adressen!N26</f>
        <v>260; 674</v>
      </c>
      <c r="F24" s="72"/>
      <c r="G24" s="94"/>
    </row>
    <row r="25" spans="1:7" ht="15.6" x14ac:dyDescent="0.3">
      <c r="A25" s="85">
        <f>Adressen!A27</f>
        <v>22</v>
      </c>
      <c r="B25" s="81" t="str">
        <f>Adressen!D27</f>
        <v>Meier</v>
      </c>
      <c r="C25" s="81" t="str">
        <f>Adressen!E27</f>
        <v>-Mittelholzer</v>
      </c>
      <c r="D25" s="81" t="str">
        <f>Adressen!C27</f>
        <v>Viktor und Andrea</v>
      </c>
      <c r="E25" s="84">
        <f>Adressen!N27</f>
        <v>378</v>
      </c>
      <c r="F25" s="72"/>
      <c r="G25" s="94"/>
    </row>
    <row r="26" spans="1:7" ht="15.6" x14ac:dyDescent="0.3">
      <c r="A26" s="85">
        <f>Adressen!A28</f>
        <v>23</v>
      </c>
      <c r="B26" s="81" t="str">
        <f>Adressen!D28</f>
        <v>Koller</v>
      </c>
      <c r="C26" s="81" t="str">
        <f>Adressen!E28</f>
        <v xml:space="preserve"> </v>
      </c>
      <c r="D26" s="81" t="str">
        <f>Adressen!C28</f>
        <v>Johannes</v>
      </c>
      <c r="E26" s="84">
        <f>Adressen!N28</f>
        <v>381</v>
      </c>
      <c r="F26" s="72"/>
      <c r="G26" s="94"/>
    </row>
    <row r="27" spans="1:7" ht="15.6" x14ac:dyDescent="0.3">
      <c r="A27" s="85">
        <f>Adressen!A29</f>
        <v>24</v>
      </c>
      <c r="B27" s="81" t="str">
        <f>Adressen!D29</f>
        <v>Zimmermann</v>
      </c>
      <c r="C27" s="81" t="str">
        <f>Adressen!E29</f>
        <v>-Ulmann</v>
      </c>
      <c r="D27" s="81" t="str">
        <f>Adressen!C29</f>
        <v>Albert und Klara</v>
      </c>
      <c r="E27" s="84">
        <f>Adressen!N29</f>
        <v>383</v>
      </c>
      <c r="F27" s="72"/>
      <c r="G27" s="94"/>
    </row>
    <row r="28" spans="1:7" ht="15.6" x14ac:dyDescent="0.3">
      <c r="A28" s="85">
        <f>Adressen!A30</f>
        <v>25</v>
      </c>
      <c r="B28" s="81" t="str">
        <f>Adressen!D30</f>
        <v>Isenring</v>
      </c>
      <c r="C28" s="81" t="str">
        <f>Adressen!E30</f>
        <v xml:space="preserve"> </v>
      </c>
      <c r="D28" s="81" t="str">
        <f>Adressen!C30</f>
        <v>Johann</v>
      </c>
      <c r="E28" s="84">
        <f>Adressen!N30</f>
        <v>384</v>
      </c>
      <c r="F28" s="72"/>
      <c r="G28" s="94"/>
    </row>
    <row r="29" spans="1:7" ht="15.6" x14ac:dyDescent="0.3">
      <c r="A29" s="85">
        <f>Adressen!A31</f>
        <v>26</v>
      </c>
      <c r="B29" s="81" t="str">
        <f>Adressen!D31</f>
        <v>Schefer</v>
      </c>
      <c r="C29" s="81" t="str">
        <f>Adressen!E31</f>
        <v>-Koller</v>
      </c>
      <c r="D29" s="81" t="str">
        <f>Adressen!C31</f>
        <v>Ernst und Emilia</v>
      </c>
      <c r="E29" s="84">
        <f>Adressen!N31</f>
        <v>388</v>
      </c>
      <c r="F29" s="72"/>
      <c r="G29" s="94"/>
    </row>
    <row r="30" spans="1:7" ht="15.6" x14ac:dyDescent="0.3">
      <c r="A30" s="85">
        <f>Adressen!A32</f>
        <v>27</v>
      </c>
      <c r="B30" s="81">
        <f>Adressen!D32</f>
        <v>0</v>
      </c>
      <c r="C30" s="81">
        <f>Adressen!E32</f>
        <v>0</v>
      </c>
      <c r="D30" s="81" t="str">
        <f>Adressen!C32</f>
        <v>Herr Karl Fürer</v>
      </c>
      <c r="E30" s="84">
        <f>Adressen!N32</f>
        <v>421</v>
      </c>
      <c r="F30" s="72"/>
      <c r="G30" s="94"/>
    </row>
    <row r="31" spans="1:7" ht="15.6" x14ac:dyDescent="0.3">
      <c r="A31" s="85">
        <f>Adressen!A33</f>
        <v>28</v>
      </c>
      <c r="B31" s="81" t="str">
        <f>Adressen!D33</f>
        <v>Di Bella</v>
      </c>
      <c r="C31" s="81" t="str">
        <f>Adressen!E33</f>
        <v xml:space="preserve">  -Knecht</v>
      </c>
      <c r="D31" s="81" t="str">
        <f>Adressen!C33</f>
        <v>Sonja</v>
      </c>
      <c r="E31" s="84" t="str">
        <f>Adressen!N33</f>
        <v>403, 429</v>
      </c>
      <c r="F31" s="72"/>
      <c r="G31" s="97" t="s">
        <v>474</v>
      </c>
    </row>
    <row r="32" spans="1:7" ht="15.6" x14ac:dyDescent="0.3">
      <c r="A32" s="85">
        <f>Adressen!A34</f>
        <v>29</v>
      </c>
      <c r="B32" s="81" t="str">
        <f>Adressen!D34</f>
        <v>Hansmann</v>
      </c>
      <c r="C32" s="81" t="str">
        <f>Adressen!E34</f>
        <v xml:space="preserve"> </v>
      </c>
      <c r="D32" s="81" t="str">
        <f>Adressen!C34</f>
        <v>Markus</v>
      </c>
      <c r="E32" s="84">
        <f>Adressen!N34</f>
        <v>404</v>
      </c>
      <c r="F32" s="72"/>
      <c r="G32" s="94"/>
    </row>
    <row r="33" spans="1:7" ht="15.6" x14ac:dyDescent="0.3">
      <c r="A33" s="85">
        <f>Adressen!A35</f>
        <v>30</v>
      </c>
      <c r="B33" s="81" t="str">
        <f>Adressen!D35</f>
        <v xml:space="preserve"> </v>
      </c>
      <c r="C33" s="81" t="str">
        <f>Adressen!E35</f>
        <v xml:space="preserve"> </v>
      </c>
      <c r="D33" s="81" t="str">
        <f>Adressen!C35</f>
        <v>TISCA/TIARA-Gruppe</v>
      </c>
      <c r="E33" s="84" t="str">
        <f>Adressen!N35</f>
        <v>407, 430</v>
      </c>
      <c r="F33" s="72"/>
      <c r="G33" s="94"/>
    </row>
    <row r="34" spans="1:7" ht="15.6" x14ac:dyDescent="0.3">
      <c r="A34" s="85">
        <f>Adressen!A36</f>
        <v>31</v>
      </c>
      <c r="B34" s="81" t="str">
        <f>Adressen!D36</f>
        <v>Pradella</v>
      </c>
      <c r="C34" s="81">
        <f>Adressen!E36</f>
        <v>0</v>
      </c>
      <c r="D34" s="81" t="str">
        <f>Adressen!C36</f>
        <v>Philip und Seraina</v>
      </c>
      <c r="E34" s="84">
        <f>Adressen!N36</f>
        <v>418</v>
      </c>
      <c r="F34" s="72"/>
      <c r="G34" s="94"/>
    </row>
    <row r="35" spans="1:7" ht="15.6" x14ac:dyDescent="0.3">
      <c r="A35" s="85">
        <f>Adressen!A37</f>
        <v>32</v>
      </c>
      <c r="B35" s="81" t="str">
        <f>Adressen!D37</f>
        <v>Knechtle</v>
      </c>
      <c r="C35" s="81" t="str">
        <f>Adressen!E37</f>
        <v xml:space="preserve">  </v>
      </c>
      <c r="D35" s="81" t="str">
        <f>Adressen!C37</f>
        <v>Remo &amp; Nadine</v>
      </c>
      <c r="E35" s="84">
        <f>Adressen!N37</f>
        <v>427</v>
      </c>
      <c r="F35" s="72"/>
      <c r="G35" s="94"/>
    </row>
    <row r="36" spans="1:7" ht="15.6" x14ac:dyDescent="0.3">
      <c r="A36" s="85">
        <f>Adressen!A38</f>
        <v>33</v>
      </c>
      <c r="B36" s="81">
        <f>Adressen!D38</f>
        <v>0</v>
      </c>
      <c r="C36" s="81" t="str">
        <f>Adressen!E38</f>
        <v xml:space="preserve"> </v>
      </c>
      <c r="D36" s="81" t="str">
        <f>Adressen!C38</f>
        <v>Frau Pfändler Leandra</v>
      </c>
      <c r="E36" s="84">
        <f>Adressen!N38</f>
        <v>428</v>
      </c>
      <c r="F36" s="72"/>
      <c r="G36" s="94"/>
    </row>
    <row r="37" spans="1:7" ht="15.6" x14ac:dyDescent="0.3">
      <c r="A37" s="85">
        <f>Adressen!A39</f>
        <v>34</v>
      </c>
      <c r="B37" s="81" t="str">
        <f>Adressen!D39</f>
        <v>Kürsteiner</v>
      </c>
      <c r="C37" s="81" t="str">
        <f>Adressen!E39</f>
        <v>-Küffer</v>
      </c>
      <c r="D37" s="81" t="str">
        <f>Adressen!C39</f>
        <v>Walter + Verena</v>
      </c>
      <c r="E37" s="84">
        <f>Adressen!N39</f>
        <v>434</v>
      </c>
      <c r="F37" s="72"/>
      <c r="G37" s="94"/>
    </row>
    <row r="38" spans="1:7" ht="15.6" x14ac:dyDescent="0.3">
      <c r="A38" s="85">
        <f>Adressen!A40</f>
        <v>35</v>
      </c>
      <c r="B38" s="81" t="str">
        <f>Adressen!D40</f>
        <v>Brühlmann</v>
      </c>
      <c r="C38" s="81" t="str">
        <f>Adressen!E40</f>
        <v xml:space="preserve"> </v>
      </c>
      <c r="D38" s="81" t="str">
        <f>Adressen!C40</f>
        <v>Albert</v>
      </c>
      <c r="E38" s="84">
        <f>Adressen!N40</f>
        <v>435</v>
      </c>
      <c r="F38" s="72"/>
      <c r="G38" s="94"/>
    </row>
    <row r="39" spans="1:7" ht="15.6" x14ac:dyDescent="0.3">
      <c r="A39" s="85">
        <f>Adressen!A41</f>
        <v>36</v>
      </c>
      <c r="B39" s="81" t="str">
        <f>Adressen!D41</f>
        <v>Heeb</v>
      </c>
      <c r="C39" s="81" t="str">
        <f>Adressen!E41</f>
        <v xml:space="preserve"> -Neff</v>
      </c>
      <c r="D39" s="81" t="str">
        <f>Adressen!C41</f>
        <v>Monika</v>
      </c>
      <c r="E39" s="84">
        <f>Adressen!N41</f>
        <v>444</v>
      </c>
      <c r="F39" s="72"/>
      <c r="G39" s="94"/>
    </row>
    <row r="40" spans="1:7" ht="15.6" x14ac:dyDescent="0.3">
      <c r="A40" s="85">
        <f>Adressen!A42</f>
        <v>37</v>
      </c>
      <c r="B40" s="81" t="str">
        <f>Adressen!D42</f>
        <v>Pfander</v>
      </c>
      <c r="C40" s="81" t="str">
        <f>Adressen!E42</f>
        <v xml:space="preserve"> </v>
      </c>
      <c r="D40" s="81" t="str">
        <f>Adressen!C42</f>
        <v>Ruth</v>
      </c>
      <c r="E40" s="84">
        <f>Adressen!N42</f>
        <v>458</v>
      </c>
      <c r="F40" s="72"/>
      <c r="G40" s="94"/>
    </row>
    <row r="41" spans="1:7" ht="15.6" x14ac:dyDescent="0.3">
      <c r="A41" s="85">
        <f>Adressen!A43</f>
        <v>38</v>
      </c>
      <c r="B41" s="81" t="str">
        <f>Adressen!D43</f>
        <v>Wild</v>
      </c>
      <c r="C41" s="81" t="str">
        <f>Adressen!E43</f>
        <v xml:space="preserve"> -Enderlin</v>
      </c>
      <c r="D41" s="81" t="str">
        <f>Adressen!C43</f>
        <v>Ursina</v>
      </c>
      <c r="E41" s="84">
        <f>Adressen!N43</f>
        <v>710</v>
      </c>
      <c r="F41" s="72"/>
      <c r="G41" s="94"/>
    </row>
    <row r="42" spans="1:7" ht="15.6" x14ac:dyDescent="0.3">
      <c r="A42" s="85">
        <f>Adressen!A44</f>
        <v>39</v>
      </c>
      <c r="B42" s="81" t="str">
        <f>Adressen!D44</f>
        <v>Manser</v>
      </c>
      <c r="C42" s="81" t="str">
        <f>Adressen!E44</f>
        <v xml:space="preserve"> </v>
      </c>
      <c r="D42" s="81" t="str">
        <f>Adressen!C44</f>
        <v>Reto und Angelina</v>
      </c>
      <c r="E42" s="84">
        <f>Adressen!N44</f>
        <v>463</v>
      </c>
      <c r="F42" s="72"/>
      <c r="G42" s="94"/>
    </row>
    <row r="43" spans="1:7" ht="15.6" x14ac:dyDescent="0.3">
      <c r="A43" s="85">
        <f>Adressen!A45</f>
        <v>40</v>
      </c>
      <c r="B43" s="81" t="str">
        <f>Adressen!D45</f>
        <v>Kochgruber</v>
      </c>
      <c r="C43" s="81" t="str">
        <f>Adressen!E45</f>
        <v xml:space="preserve"> </v>
      </c>
      <c r="D43" s="81" t="str">
        <f>Adressen!C45</f>
        <v xml:space="preserve">Robert </v>
      </c>
      <c r="E43" s="84">
        <f>Adressen!N45</f>
        <v>464</v>
      </c>
      <c r="F43" s="72"/>
      <c r="G43" s="94"/>
    </row>
    <row r="44" spans="1:7" ht="15.6" x14ac:dyDescent="0.3">
      <c r="A44" s="85">
        <f>Adressen!A46</f>
        <v>41</v>
      </c>
      <c r="B44" s="81" t="str">
        <f>Adressen!D46</f>
        <v xml:space="preserve">STWEG Steigstrasse 39/41  </v>
      </c>
      <c r="C44" s="81" t="str">
        <f>Adressen!E46</f>
        <v>Lukas Kunzmann</v>
      </c>
      <c r="D44" s="81" t="str">
        <f>Adressen!C46</f>
        <v>c/o aro immo ag</v>
      </c>
      <c r="E44" s="84">
        <f>Adressen!N46</f>
        <v>488</v>
      </c>
      <c r="F44" s="72"/>
      <c r="G44" s="94"/>
    </row>
    <row r="45" spans="1:7" ht="15.6" x14ac:dyDescent="0.3">
      <c r="A45" s="85">
        <f>Adressen!A47</f>
        <v>42</v>
      </c>
      <c r="B45" s="81" t="str">
        <f>Adressen!D47</f>
        <v>Wick-Nef</v>
      </c>
      <c r="C45" s="81" t="str">
        <f>Adressen!E47</f>
        <v xml:space="preserve"> </v>
      </c>
      <c r="D45" s="81" t="str">
        <f>Adressen!C47</f>
        <v>Caroline</v>
      </c>
      <c r="E45" s="84">
        <f>Adressen!N47</f>
        <v>491</v>
      </c>
      <c r="F45" s="72"/>
      <c r="G45" s="94"/>
    </row>
    <row r="46" spans="1:7" ht="15.6" x14ac:dyDescent="0.3">
      <c r="A46" s="85">
        <f>Adressen!A48</f>
        <v>43</v>
      </c>
      <c r="B46" s="81" t="str">
        <f>Adressen!D48</f>
        <v>Fuchs</v>
      </c>
      <c r="C46" s="81" t="str">
        <f>Adressen!E48</f>
        <v xml:space="preserve">  </v>
      </c>
      <c r="D46" s="81" t="str">
        <f>Adressen!C48</f>
        <v>Matthias</v>
      </c>
      <c r="E46" s="84">
        <f>Adressen!N48</f>
        <v>492</v>
      </c>
      <c r="F46" s="72"/>
      <c r="G46" s="94"/>
    </row>
    <row r="47" spans="1:7" ht="15.6" x14ac:dyDescent="0.3">
      <c r="A47" s="85">
        <f>Adressen!A49</f>
        <v>44</v>
      </c>
      <c r="B47" s="81" t="str">
        <f>Adressen!D49</f>
        <v>Balsiger</v>
      </c>
      <c r="C47" s="81" t="str">
        <f>Adressen!E49</f>
        <v>-Egli</v>
      </c>
      <c r="D47" s="81" t="str">
        <f>Adressen!C49</f>
        <v>Christoph und Anna</v>
      </c>
      <c r="E47" s="84">
        <f>Adressen!N49</f>
        <v>502</v>
      </c>
      <c r="F47" s="72"/>
      <c r="G47" s="94"/>
    </row>
    <row r="48" spans="1:7" ht="15.6" x14ac:dyDescent="0.3">
      <c r="A48" s="85">
        <f>Adressen!A50</f>
        <v>45</v>
      </c>
      <c r="B48" s="81" t="str">
        <f>Adressen!D50</f>
        <v>Hofmann</v>
      </c>
      <c r="C48" s="81" t="str">
        <f>Adressen!E50</f>
        <v xml:space="preserve"> </v>
      </c>
      <c r="D48" s="81" t="str">
        <f>Adressen!C50</f>
        <v>Erich</v>
      </c>
      <c r="E48" s="84">
        <f>Adressen!N50</f>
        <v>536</v>
      </c>
      <c r="F48" s="72"/>
      <c r="G48" s="94"/>
    </row>
    <row r="49" spans="1:7" ht="15.6" x14ac:dyDescent="0.3">
      <c r="A49" s="85">
        <f>Adressen!A51</f>
        <v>46</v>
      </c>
      <c r="B49" s="81" t="str">
        <f>Adressen!D51</f>
        <v>Baliarda</v>
      </c>
      <c r="C49" s="81" t="str">
        <f>Adressen!E51</f>
        <v xml:space="preserve"> -Hagenbuch</v>
      </c>
      <c r="D49" s="81" t="str">
        <f>Adressen!C51</f>
        <v>Monika</v>
      </c>
      <c r="E49" s="84">
        <f>Adressen!N51</f>
        <v>540</v>
      </c>
      <c r="F49" s="72"/>
      <c r="G49" s="94"/>
    </row>
    <row r="50" spans="1:7" ht="15.6" x14ac:dyDescent="0.3">
      <c r="A50" s="85">
        <f>Adressen!A52</f>
        <v>47</v>
      </c>
      <c r="B50" s="81" t="str">
        <f>Adressen!D52</f>
        <v>Nänny</v>
      </c>
      <c r="C50" s="81" t="str">
        <f>Adressen!E52</f>
        <v>-Eisenhut</v>
      </c>
      <c r="D50" s="81" t="str">
        <f>Adressen!C52</f>
        <v>Christian und Annemarie</v>
      </c>
      <c r="E50" s="84" t="str">
        <f>Adressen!N52</f>
        <v>187; 557</v>
      </c>
      <c r="F50" s="72"/>
      <c r="G50" s="94"/>
    </row>
    <row r="51" spans="1:7" ht="15.6" x14ac:dyDescent="0.3">
      <c r="A51" s="85">
        <f>Adressen!A53</f>
        <v>48</v>
      </c>
      <c r="B51" s="81" t="str">
        <f>Adressen!D53</f>
        <v>Özdemir</v>
      </c>
      <c r="C51" s="81" t="str">
        <f>Adressen!E53</f>
        <v xml:space="preserve"> </v>
      </c>
      <c r="D51" s="81" t="str">
        <f>Adressen!C53</f>
        <v>Mahmut</v>
      </c>
      <c r="E51" s="84">
        <f>Adressen!N53</f>
        <v>560</v>
      </c>
      <c r="F51" s="72"/>
      <c r="G51" s="94"/>
    </row>
    <row r="52" spans="1:7" ht="15.6" x14ac:dyDescent="0.3">
      <c r="A52" s="85">
        <f>Adressen!A54</f>
        <v>49</v>
      </c>
      <c r="B52" s="81" t="str">
        <f>Adressen!D54</f>
        <v>Osterwalder</v>
      </c>
      <c r="C52" s="81" t="str">
        <f>Adressen!E54</f>
        <v>-Locher</v>
      </c>
      <c r="D52" s="81" t="str">
        <f>Adressen!C54</f>
        <v>Roman und Franziska</v>
      </c>
      <c r="E52" s="84">
        <f>Adressen!N54</f>
        <v>561</v>
      </c>
      <c r="F52" s="72"/>
      <c r="G52" s="94"/>
    </row>
    <row r="53" spans="1:7" ht="15.6" x14ac:dyDescent="0.3">
      <c r="A53" s="85">
        <f>Adressen!A55</f>
        <v>50</v>
      </c>
      <c r="B53" s="81" t="str">
        <f>Adressen!D55</f>
        <v>Zöch</v>
      </c>
      <c r="C53" s="81" t="str">
        <f>Adressen!E55</f>
        <v xml:space="preserve"> -Schüpbach</v>
      </c>
      <c r="D53" s="81" t="str">
        <f>Adressen!C55</f>
        <v>Wolfgang + Nadia</v>
      </c>
      <c r="E53" s="84">
        <f>Adressen!N55</f>
        <v>562</v>
      </c>
      <c r="F53" s="72"/>
      <c r="G53" s="97" t="s">
        <v>470</v>
      </c>
    </row>
    <row r="54" spans="1:7" ht="15.6" x14ac:dyDescent="0.3">
      <c r="A54" s="85">
        <f>Adressen!A56</f>
        <v>51</v>
      </c>
      <c r="B54" s="81" t="str">
        <f>Adressen!D56</f>
        <v>Aemisegger</v>
      </c>
      <c r="C54" s="81" t="str">
        <f>Adressen!E56</f>
        <v>- Kriech</v>
      </c>
      <c r="D54" s="81" t="str">
        <f>Adressen!C56</f>
        <v>Peter und Jutta</v>
      </c>
      <c r="E54" s="84">
        <f>Adressen!N56</f>
        <v>595</v>
      </c>
      <c r="F54" s="72"/>
      <c r="G54" s="94"/>
    </row>
    <row r="55" spans="1:7" ht="15.6" x14ac:dyDescent="0.3">
      <c r="A55" s="85">
        <f>Adressen!A57</f>
        <v>52</v>
      </c>
      <c r="B55" s="81" t="str">
        <f>Adressen!D57</f>
        <v>Manser</v>
      </c>
      <c r="C55" s="81" t="str">
        <f>Adressen!E57</f>
        <v>-Stöckli</v>
      </c>
      <c r="D55" s="81" t="str">
        <f>Adressen!C57</f>
        <v>Alfred und Jacqueline</v>
      </c>
      <c r="E55" s="84">
        <f>Adressen!N57</f>
        <v>608</v>
      </c>
      <c r="F55" s="72"/>
      <c r="G55" s="94"/>
    </row>
    <row r="56" spans="1:7" ht="15.6" x14ac:dyDescent="0.3">
      <c r="A56" s="85">
        <f>Adressen!A58</f>
        <v>53</v>
      </c>
      <c r="B56" s="81" t="str">
        <f>Adressen!D58</f>
        <v>Mock</v>
      </c>
      <c r="C56" s="81">
        <f>Adressen!E58</f>
        <v>0</v>
      </c>
      <c r="D56" s="81" t="str">
        <f>Adressen!C58</f>
        <v>Kuno + Manuela</v>
      </c>
      <c r="E56" s="84">
        <f>Adressen!N58</f>
        <v>620</v>
      </c>
      <c r="F56" s="72"/>
      <c r="G56" s="94"/>
    </row>
    <row r="57" spans="1:7" ht="15.6" x14ac:dyDescent="0.3">
      <c r="A57" s="85">
        <f>Adressen!A59</f>
        <v>54</v>
      </c>
      <c r="B57" s="81" t="str">
        <f>Adressen!D59</f>
        <v>Signer</v>
      </c>
      <c r="C57" s="81">
        <f>Adressen!E59</f>
        <v>0</v>
      </c>
      <c r="D57" s="81" t="str">
        <f>Adressen!C59</f>
        <v>Stefan Karl</v>
      </c>
      <c r="E57" s="84" t="str">
        <f>Adressen!N59</f>
        <v>193, 590</v>
      </c>
      <c r="F57" s="72"/>
      <c r="G57" s="94"/>
    </row>
    <row r="58" spans="1:7" ht="15.6" x14ac:dyDescent="0.3">
      <c r="A58" s="85">
        <f>Adressen!A60</f>
        <v>55</v>
      </c>
      <c r="B58" s="81" t="str">
        <f>Adressen!D60</f>
        <v xml:space="preserve"> </v>
      </c>
      <c r="C58" s="81" t="str">
        <f>Adressen!E60</f>
        <v xml:space="preserve"> </v>
      </c>
      <c r="D58" s="81" t="str">
        <f>Adressen!C60</f>
        <v>Amt für Immobilien</v>
      </c>
      <c r="E58" s="84">
        <f>Adressen!N60</f>
        <v>223</v>
      </c>
      <c r="F58" s="72"/>
      <c r="G58" s="94"/>
    </row>
    <row r="59" spans="1:7" ht="15.6" x14ac:dyDescent="0.3">
      <c r="A59" s="85">
        <f>Adressen!A61</f>
        <v>56</v>
      </c>
      <c r="B59" s="81" t="str">
        <f>Adressen!D61</f>
        <v>Meier</v>
      </c>
      <c r="C59" s="81" t="str">
        <f>Adressen!E61</f>
        <v xml:space="preserve"> -Kuhn</v>
      </c>
      <c r="D59" s="81" t="str">
        <f>Adressen!C61</f>
        <v>Rita</v>
      </c>
      <c r="E59" s="84">
        <f>Adressen!N61</f>
        <v>249</v>
      </c>
      <c r="F59" s="72" t="s">
        <v>222</v>
      </c>
      <c r="G59" s="94"/>
    </row>
    <row r="60" spans="1:7" ht="15.6" x14ac:dyDescent="0.3">
      <c r="A60" s="85">
        <f>Adressen!A62</f>
        <v>57</v>
      </c>
      <c r="B60" s="81" t="str">
        <f>Adressen!D62</f>
        <v>Mannhart</v>
      </c>
      <c r="C60" s="81" t="str">
        <f>Adressen!E62</f>
        <v xml:space="preserve"> </v>
      </c>
      <c r="D60" s="81" t="str">
        <f>Adressen!C62</f>
        <v>Hanspeter</v>
      </c>
      <c r="E60" s="84" t="str">
        <f>Adressen!N62</f>
        <v>252, 261</v>
      </c>
      <c r="F60" s="72" t="s">
        <v>222</v>
      </c>
      <c r="G60" s="94"/>
    </row>
    <row r="61" spans="1:7" ht="15.6" x14ac:dyDescent="0.3">
      <c r="A61" s="85">
        <f>Adressen!A63</f>
        <v>58</v>
      </c>
      <c r="B61" s="81" t="str">
        <f>Adressen!D63</f>
        <v xml:space="preserve"> </v>
      </c>
      <c r="C61" s="81" t="str">
        <f>Adressen!E63</f>
        <v xml:space="preserve"> </v>
      </c>
      <c r="D61" s="81" t="str">
        <f>Adressen!C63</f>
        <v>Herr Albert von Däniken</v>
      </c>
      <c r="E61" s="84" t="str">
        <f>Adressen!N63</f>
        <v>265, 266</v>
      </c>
      <c r="F61" s="72" t="s">
        <v>222</v>
      </c>
      <c r="G61" s="94"/>
    </row>
    <row r="62" spans="1:7" ht="15.6" x14ac:dyDescent="0.3">
      <c r="A62" s="85">
        <f>Adressen!A64</f>
        <v>59</v>
      </c>
      <c r="B62" s="81" t="str">
        <f>Adressen!D64</f>
        <v>Höhener</v>
      </c>
      <c r="C62" s="81" t="str">
        <f>Adressen!E64</f>
        <v xml:space="preserve"> -Gebert</v>
      </c>
      <c r="D62" s="81" t="str">
        <f>Adressen!C64</f>
        <v>Max und Béatrice</v>
      </c>
      <c r="E62" s="84" t="str">
        <f>Adressen!N64</f>
        <v>267, 272</v>
      </c>
      <c r="F62" s="72"/>
      <c r="G62" s="94"/>
    </row>
    <row r="63" spans="1:7" ht="15.6" x14ac:dyDescent="0.3">
      <c r="A63" s="85">
        <f>Adressen!A65</f>
        <v>60</v>
      </c>
      <c r="B63" s="81" t="str">
        <f>Adressen!D65</f>
        <v>Neff</v>
      </c>
      <c r="C63" s="81" t="str">
        <f>Adressen!E65</f>
        <v xml:space="preserve"> -Inauen</v>
      </c>
      <c r="D63" s="81" t="str">
        <f>Adressen!C65</f>
        <v>Josef</v>
      </c>
      <c r="E63" s="84">
        <f>Adressen!N65</f>
        <v>572</v>
      </c>
      <c r="F63" s="72" t="s">
        <v>222</v>
      </c>
      <c r="G63" s="94"/>
    </row>
    <row r="64" spans="1:7" ht="30" customHeight="1" x14ac:dyDescent="0.3">
      <c r="A64" s="85">
        <f>Adressen!A66</f>
        <v>61</v>
      </c>
      <c r="B64" s="81" t="str">
        <f>Adressen!D66</f>
        <v>Zeller</v>
      </c>
      <c r="C64" s="81" t="str">
        <f>Adressen!E66</f>
        <v xml:space="preserve"> -Waldburger</v>
      </c>
      <c r="D64" s="81" t="str">
        <f>Adressen!C66</f>
        <v>Hans &amp; Sandra</v>
      </c>
      <c r="E64" s="84">
        <f>Adressen!N66</f>
        <v>269</v>
      </c>
      <c r="F64" s="72" t="s">
        <v>222</v>
      </c>
      <c r="G64" s="94"/>
    </row>
    <row r="65" spans="1:7" ht="15.6" x14ac:dyDescent="0.3">
      <c r="A65" s="85">
        <f>Adressen!A67</f>
        <v>62</v>
      </c>
      <c r="B65" s="81" t="str">
        <f>Adressen!D67</f>
        <v xml:space="preserve"> </v>
      </c>
      <c r="C65" s="81" t="str">
        <f>Adressen!E67</f>
        <v xml:space="preserve"> </v>
      </c>
      <c r="D65" s="81" t="str">
        <f>Adressen!C67</f>
        <v>Frau Liselotte Zobrist</v>
      </c>
      <c r="E65" s="84">
        <f>Adressen!N67</f>
        <v>271</v>
      </c>
      <c r="F65" s="72" t="s">
        <v>222</v>
      </c>
      <c r="G65" s="94"/>
    </row>
    <row r="66" spans="1:7" ht="15.6" x14ac:dyDescent="0.3">
      <c r="A66" s="85">
        <f>Adressen!A68</f>
        <v>63</v>
      </c>
      <c r="B66" s="81" t="str">
        <f>Adressen!D68</f>
        <v>Koller</v>
      </c>
      <c r="C66" s="81" t="str">
        <f>Adressen!E68</f>
        <v xml:space="preserve"> </v>
      </c>
      <c r="D66" s="81" t="str">
        <f>Adressen!C68</f>
        <v>Rahel</v>
      </c>
      <c r="E66" s="84">
        <f>Adressen!N68</f>
        <v>675</v>
      </c>
      <c r="F66" s="72" t="s">
        <v>222</v>
      </c>
      <c r="G66" s="94"/>
    </row>
    <row r="67" spans="1:7" ht="15.6" x14ac:dyDescent="0.3">
      <c r="A67" s="85">
        <f>Adressen!A69</f>
        <v>64</v>
      </c>
      <c r="B67" s="81" t="str">
        <f>Adressen!D69</f>
        <v>Wirth</v>
      </c>
      <c r="C67" s="81" t="str">
        <f>Adressen!E69</f>
        <v xml:space="preserve"> -Nef</v>
      </c>
      <c r="D67" s="81" t="str">
        <f>Adressen!C69</f>
        <v>Martin und Katharina</v>
      </c>
      <c r="E67" s="84">
        <f>Adressen!N69</f>
        <v>88</v>
      </c>
      <c r="F67" s="72"/>
      <c r="G67" s="94"/>
    </row>
    <row r="68" spans="1:7" ht="15.6" x14ac:dyDescent="0.3">
      <c r="A68" s="85">
        <f>Adressen!A70</f>
        <v>65</v>
      </c>
      <c r="B68" s="81" t="str">
        <f>Adressen!D70</f>
        <v xml:space="preserve"> </v>
      </c>
      <c r="C68" s="81" t="str">
        <f>Adressen!E70</f>
        <v xml:space="preserve"> </v>
      </c>
      <c r="D68" s="81" t="str">
        <f>Adressen!C70</f>
        <v>Herr Ueli Tanner</v>
      </c>
      <c r="E68" s="84">
        <f>Adressen!N70</f>
        <v>0</v>
      </c>
      <c r="F68" s="72"/>
      <c r="G68" s="94"/>
    </row>
    <row r="69" spans="1:7" ht="15.6" x14ac:dyDescent="0.3">
      <c r="A69" s="85">
        <f>Adressen!A71</f>
        <v>66</v>
      </c>
      <c r="B69" s="81" t="str">
        <f>Adressen!D71</f>
        <v xml:space="preserve"> </v>
      </c>
      <c r="C69" s="81" t="str">
        <f>Adressen!E71</f>
        <v xml:space="preserve"> </v>
      </c>
      <c r="D69" s="81" t="str">
        <f>Adressen!C71</f>
        <v>Herr Florian Studach</v>
      </c>
      <c r="E69" s="84">
        <f>Adressen!N71</f>
        <v>0</v>
      </c>
      <c r="F69" s="72" t="s">
        <v>222</v>
      </c>
      <c r="G69" s="94"/>
    </row>
    <row r="70" spans="1:7" ht="15.6" x14ac:dyDescent="0.3">
      <c r="A70" s="85">
        <f>Adressen!A72</f>
        <v>67</v>
      </c>
      <c r="B70" s="81" t="str">
        <f>Adressen!D72</f>
        <v>Stieger</v>
      </c>
      <c r="C70" s="81" t="str">
        <f>Adressen!E72</f>
        <v xml:space="preserve"> Göller</v>
      </c>
      <c r="D70" s="81" t="str">
        <f>Adressen!C72</f>
        <v>Paul und Beate</v>
      </c>
      <c r="E70" s="84">
        <f>Adressen!N72</f>
        <v>646</v>
      </c>
      <c r="F70" s="72"/>
      <c r="G70" s="94"/>
    </row>
    <row r="71" spans="1:7" ht="15.6" x14ac:dyDescent="0.3">
      <c r="A71" s="85">
        <f>Adressen!A73</f>
        <v>68</v>
      </c>
      <c r="B71" s="81" t="str">
        <f>Adressen!D73</f>
        <v>Caliandro</v>
      </c>
      <c r="C71" s="81" t="str">
        <f>Adressen!E73</f>
        <v>-Soro</v>
      </c>
      <c r="D71" s="81" t="str">
        <f>Adressen!C73</f>
        <v>Cataldo und Ana Maria</v>
      </c>
      <c r="E71" s="84">
        <f>Adressen!N73</f>
        <v>647</v>
      </c>
      <c r="F71" s="72" t="s">
        <v>222</v>
      </c>
      <c r="G71" s="94"/>
    </row>
    <row r="72" spans="1:7" ht="15.6" x14ac:dyDescent="0.3">
      <c r="A72" s="85">
        <f>Adressen!A74</f>
        <v>69</v>
      </c>
      <c r="B72" s="81" t="str">
        <f>Adressen!D74</f>
        <v>Dönmez</v>
      </c>
      <c r="C72" s="81" t="str">
        <f>Adressen!E74</f>
        <v>-Eugster</v>
      </c>
      <c r="D72" s="81" t="str">
        <f>Adressen!C74</f>
        <v>Ismail und Agnes</v>
      </c>
      <c r="E72" s="84">
        <f>Adressen!N74</f>
        <v>648</v>
      </c>
      <c r="F72" s="72" t="s">
        <v>222</v>
      </c>
      <c r="G72" s="94"/>
    </row>
    <row r="73" spans="1:7" ht="15.6" x14ac:dyDescent="0.3">
      <c r="A73" s="85">
        <f>Adressen!A75</f>
        <v>70</v>
      </c>
      <c r="B73" s="81" t="str">
        <f>Adressen!D75</f>
        <v>Val</v>
      </c>
      <c r="C73" s="81" t="str">
        <f>Adressen!E75</f>
        <v>-Rutz</v>
      </c>
      <c r="D73" s="81" t="str">
        <f>Adressen!C75</f>
        <v>Luca und Silvia</v>
      </c>
      <c r="E73" s="84">
        <f>Adressen!N75</f>
        <v>649</v>
      </c>
      <c r="F73" s="72" t="s">
        <v>222</v>
      </c>
      <c r="G73" s="94"/>
    </row>
    <row r="74" spans="1:7" ht="15.6" x14ac:dyDescent="0.3">
      <c r="A74" s="85">
        <f>Adressen!A76</f>
        <v>71</v>
      </c>
      <c r="B74" s="81" t="str">
        <f>Adressen!D76</f>
        <v xml:space="preserve">Gründler </v>
      </c>
      <c r="C74" s="81" t="str">
        <f>Adressen!E76</f>
        <v xml:space="preserve"> -Gubser</v>
      </c>
      <c r="D74" s="81" t="str">
        <f>Adressen!C76</f>
        <v>Albert und Cornelia</v>
      </c>
      <c r="E74" s="84">
        <f>Adressen!N76</f>
        <v>650</v>
      </c>
      <c r="F74" s="72" t="s">
        <v>222</v>
      </c>
      <c r="G74" s="94"/>
    </row>
    <row r="75" spans="1:7" ht="15.6" x14ac:dyDescent="0.3">
      <c r="A75" s="85">
        <f>Adressen!A77</f>
        <v>72</v>
      </c>
      <c r="B75" s="81" t="str">
        <f>Adressen!D77</f>
        <v>D'Agostino-Büchler</v>
      </c>
      <c r="C75" s="81" t="str">
        <f>Adressen!E77</f>
        <v xml:space="preserve"> </v>
      </c>
      <c r="D75" s="81" t="str">
        <f>Adressen!C77</f>
        <v>Marlies</v>
      </c>
      <c r="E75" s="84">
        <f>Adressen!N77</f>
        <v>651</v>
      </c>
      <c r="F75" s="72"/>
      <c r="G75" s="94"/>
    </row>
    <row r="76" spans="1:7" ht="15.6" x14ac:dyDescent="0.3">
      <c r="A76" s="85">
        <f>Adressen!A78</f>
        <v>73</v>
      </c>
      <c r="B76" s="81" t="str">
        <f>Adressen!D78</f>
        <v>Lechner</v>
      </c>
      <c r="C76" s="81" t="str">
        <f>Adressen!E78</f>
        <v xml:space="preserve"> -Bertoli</v>
      </c>
      <c r="D76" s="81" t="str">
        <f>Adressen!C78</f>
        <v>Michael und Renée</v>
      </c>
      <c r="E76" s="84">
        <f>Adressen!N78</f>
        <v>652</v>
      </c>
      <c r="F76" s="72" t="s">
        <v>222</v>
      </c>
      <c r="G76" s="94"/>
    </row>
    <row r="77" spans="1:7" ht="15.6" x14ac:dyDescent="0.3">
      <c r="A77" s="85">
        <f>Adressen!A79</f>
        <v>74</v>
      </c>
      <c r="B77" s="81" t="str">
        <f>Adressen!D79</f>
        <v>Lendenmann</v>
      </c>
      <c r="C77" s="81" t="str">
        <f>Adressen!E79</f>
        <v xml:space="preserve"> </v>
      </c>
      <c r="D77" s="81" t="str">
        <f>Adressen!C79</f>
        <v>Irene</v>
      </c>
      <c r="E77" s="84">
        <f>Adressen!N79</f>
        <v>654</v>
      </c>
      <c r="F77" s="72"/>
      <c r="G77" s="94"/>
    </row>
    <row r="78" spans="1:7" ht="15.6" x14ac:dyDescent="0.3">
      <c r="A78" s="85">
        <f>Adressen!A80</f>
        <v>75</v>
      </c>
      <c r="B78" s="81" t="str">
        <f>Adressen!D80</f>
        <v>Weiss</v>
      </c>
      <c r="C78" s="81" t="str">
        <f>Adressen!E80</f>
        <v xml:space="preserve"> </v>
      </c>
      <c r="D78" s="81" t="str">
        <f>Adressen!C80</f>
        <v>Bernhard</v>
      </c>
      <c r="E78" s="84">
        <f>Adressen!N80</f>
        <v>655</v>
      </c>
      <c r="F78" s="72"/>
      <c r="G78" s="94"/>
    </row>
    <row r="79" spans="1:7" ht="15.6" x14ac:dyDescent="0.3">
      <c r="A79" s="85">
        <f>Adressen!A81</f>
        <v>76</v>
      </c>
      <c r="B79" s="81" t="str">
        <f>Adressen!D81</f>
        <v>Freund</v>
      </c>
      <c r="C79" s="81" t="str">
        <f>Adressen!E81</f>
        <v xml:space="preserve"> -Schefer</v>
      </c>
      <c r="D79" s="81" t="str">
        <f>Adressen!C81</f>
        <v>Peter und Marianne</v>
      </c>
      <c r="E79" s="84">
        <f>Adressen!N81</f>
        <v>656</v>
      </c>
      <c r="F79" s="72"/>
      <c r="G79" s="94"/>
    </row>
    <row r="80" spans="1:7" ht="15.6" x14ac:dyDescent="0.3">
      <c r="A80" s="85">
        <f>Adressen!A82</f>
        <v>77</v>
      </c>
      <c r="B80" s="81" t="str">
        <f>Adressen!D82</f>
        <v>Freund</v>
      </c>
      <c r="C80" s="81" t="str">
        <f>Adressen!E82</f>
        <v xml:space="preserve"> </v>
      </c>
      <c r="D80" s="81" t="str">
        <f>Adressen!C82</f>
        <v>Hans Jörg</v>
      </c>
      <c r="E80" s="84">
        <f>Adressen!N82</f>
        <v>657</v>
      </c>
      <c r="F80" s="72"/>
      <c r="G80" s="94"/>
    </row>
    <row r="81" spans="1:7" ht="15.6" x14ac:dyDescent="0.3">
      <c r="A81" s="85">
        <f>Adressen!A83</f>
        <v>78</v>
      </c>
      <c r="B81" s="81" t="str">
        <f>Adressen!D83</f>
        <v>Schriebl</v>
      </c>
      <c r="C81" s="81">
        <f>Adressen!E83</f>
        <v>0</v>
      </c>
      <c r="D81" s="81" t="str">
        <f>Adressen!C83</f>
        <v>Daniela</v>
      </c>
      <c r="E81" s="84">
        <f>Adressen!N83</f>
        <v>653</v>
      </c>
      <c r="F81" s="72"/>
      <c r="G81" s="94"/>
    </row>
    <row r="82" spans="1:7" ht="15.6" x14ac:dyDescent="0.3">
      <c r="A82" s="85">
        <f>Adressen!A84</f>
        <v>79</v>
      </c>
      <c r="B82" s="81" t="str">
        <f>Adressen!D84</f>
        <v>Suhner</v>
      </c>
      <c r="C82" s="81" t="str">
        <f>Adressen!E84</f>
        <v xml:space="preserve"> </v>
      </c>
      <c r="D82" s="81" t="str">
        <f>Adressen!C84</f>
        <v>Ralph</v>
      </c>
      <c r="E82" s="84">
        <f>Adressen!N84</f>
        <v>643</v>
      </c>
      <c r="F82" s="72"/>
      <c r="G82" s="94"/>
    </row>
    <row r="83" spans="1:7" ht="15.6" x14ac:dyDescent="0.3">
      <c r="A83" s="85">
        <f>Adressen!A85</f>
        <v>80</v>
      </c>
      <c r="B83" s="81" t="str">
        <f>Adressen!D85</f>
        <v>Hofstetter</v>
      </c>
      <c r="C83" s="81" t="str">
        <f>Adressen!E85</f>
        <v xml:space="preserve"> -Jeker</v>
      </c>
      <c r="D83" s="81" t="str">
        <f>Adressen!C85</f>
        <v>Christoph und Christine</v>
      </c>
      <c r="E83" s="84">
        <f>Adressen!N85</f>
        <v>645</v>
      </c>
      <c r="F83" s="72"/>
      <c r="G83" s="97" t="s">
        <v>473</v>
      </c>
    </row>
    <row r="84" spans="1:7" ht="15.6" x14ac:dyDescent="0.3">
      <c r="A84" s="85">
        <f>Adressen!A86</f>
        <v>81</v>
      </c>
      <c r="B84" s="81" t="str">
        <f>Adressen!D86</f>
        <v>Eigenmann</v>
      </c>
      <c r="C84" s="81" t="str">
        <f>Adressen!E86</f>
        <v xml:space="preserve"> </v>
      </c>
      <c r="D84" s="81" t="str">
        <f>Adressen!C86</f>
        <v>Daniel und Carmen</v>
      </c>
      <c r="E84" s="84">
        <f>Adressen!N86</f>
        <v>644</v>
      </c>
      <c r="F84" s="72"/>
      <c r="G84" s="97" t="s">
        <v>475</v>
      </c>
    </row>
    <row r="85" spans="1:7" ht="15.6" x14ac:dyDescent="0.3">
      <c r="A85" s="85">
        <f>Adressen!A87</f>
        <v>82</v>
      </c>
      <c r="B85" s="81" t="str">
        <f>Adressen!D87</f>
        <v>Renna</v>
      </c>
      <c r="C85" s="81" t="str">
        <f>Adressen!E87</f>
        <v xml:space="preserve"> -Scuro</v>
      </c>
      <c r="D85" s="81" t="str">
        <f>Adressen!C87</f>
        <v>Gianfranco und Maria Angela</v>
      </c>
      <c r="E85" s="84">
        <f>Adressen!N87</f>
        <v>642</v>
      </c>
      <c r="F85" s="72"/>
      <c r="G85" s="94"/>
    </row>
    <row r="86" spans="1:7" ht="15.6" x14ac:dyDescent="0.3">
      <c r="A86" s="85">
        <f>Adressen!A88</f>
        <v>83</v>
      </c>
      <c r="B86" s="81" t="str">
        <f>Adressen!D88</f>
        <v xml:space="preserve">Amidi </v>
      </c>
      <c r="C86" s="81" t="str">
        <f>Adressen!E88</f>
        <v xml:space="preserve"> -Osmani </v>
      </c>
      <c r="D86" s="81" t="str">
        <f>Adressen!C88</f>
        <v>Naim und Semeate</v>
      </c>
      <c r="E86" s="84" t="str">
        <f>Adressen!N88</f>
        <v>462, 623</v>
      </c>
      <c r="F86" s="72"/>
      <c r="G86" s="94"/>
    </row>
    <row r="87" spans="1:7" ht="15.6" x14ac:dyDescent="0.3">
      <c r="A87" s="85">
        <f>Adressen!A89</f>
        <v>84</v>
      </c>
      <c r="B87" s="81" t="str">
        <f>Adressen!D89</f>
        <v>Enderlin</v>
      </c>
      <c r="C87" s="81" t="str">
        <f>Adressen!E89</f>
        <v xml:space="preserve"> -Rechsteiner</v>
      </c>
      <c r="D87" s="81" t="str">
        <f>Adressen!C89</f>
        <v>Andreas</v>
      </c>
      <c r="E87" s="84">
        <f>Adressen!N89</f>
        <v>685</v>
      </c>
      <c r="F87" s="72" t="s">
        <v>222</v>
      </c>
      <c r="G87" s="94"/>
    </row>
    <row r="88" spans="1:7" ht="15.6" x14ac:dyDescent="0.3">
      <c r="A88" s="85">
        <f>Adressen!A90</f>
        <v>85</v>
      </c>
      <c r="B88" s="81" t="str">
        <f>Adressen!D90</f>
        <v>Leucci</v>
      </c>
      <c r="C88" s="81" t="str">
        <f>Adressen!E90</f>
        <v xml:space="preserve"> -Oberholzer</v>
      </c>
      <c r="D88" s="81" t="str">
        <f>Adressen!C90</f>
        <v>Silvano und Sarah</v>
      </c>
      <c r="E88" s="84" t="str">
        <f>Adressen!N90</f>
        <v>664, 664</v>
      </c>
      <c r="F88" s="72" t="s">
        <v>222</v>
      </c>
      <c r="G88" s="96"/>
    </row>
  </sheetData>
  <hyperlinks>
    <hyperlink ref="G53" r:id="rId1" xr:uid="{00000000-0004-0000-0200-000000000000}"/>
    <hyperlink ref="G83" r:id="rId2" xr:uid="{00000000-0004-0000-0200-000001000000}"/>
    <hyperlink ref="G31" r:id="rId3" xr:uid="{00000000-0004-0000-0200-000002000000}"/>
    <hyperlink ref="G84" r:id="rId4" xr:uid="{00000000-0004-0000-0200-000003000000}"/>
    <hyperlink ref="G15" r:id="rId5" xr:uid="{00000000-0004-0000-0200-000004000000}"/>
  </hyperlinks>
  <pageMargins left="0.70866141732283472" right="0.70866141732283472" top="0.78740157480314965" bottom="0.78740157480314965" header="0.31496062992125984" footer="0.31496062992125984"/>
  <pageSetup paperSize="9" scale="67" fitToHeight="0" orientation="landscape" r:id="rId6"/>
  <tableParts count="1">
    <tablePart r:id="rId7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5:F90"/>
  <sheetViews>
    <sheetView topLeftCell="A29" workbookViewId="0">
      <selection activeCell="C42" sqref="C42"/>
    </sheetView>
  </sheetViews>
  <sheetFormatPr baseColWidth="10" defaultRowHeight="12.6" x14ac:dyDescent="0.25"/>
  <cols>
    <col min="1" max="1" width="4.77734375" customWidth="1"/>
    <col min="2" max="2" width="11.33203125" style="80" customWidth="1"/>
    <col min="4" max="4" width="18.21875" style="80" customWidth="1"/>
    <col min="5" max="5" width="8.88671875" customWidth="1"/>
    <col min="6" max="6" width="22" customWidth="1"/>
  </cols>
  <sheetData>
    <row r="5" spans="1:6" x14ac:dyDescent="0.25">
      <c r="A5" t="s">
        <v>269</v>
      </c>
      <c r="B5" s="80" t="s">
        <v>84</v>
      </c>
      <c r="C5" t="s">
        <v>85</v>
      </c>
      <c r="D5" s="80" t="s">
        <v>83</v>
      </c>
      <c r="E5" t="s">
        <v>90</v>
      </c>
      <c r="F5" t="s">
        <v>253</v>
      </c>
    </row>
    <row r="6" spans="1:6" ht="30" customHeight="1" x14ac:dyDescent="0.25">
      <c r="A6">
        <v>55</v>
      </c>
      <c r="B6" s="80" t="s">
        <v>222</v>
      </c>
      <c r="C6" t="s">
        <v>222</v>
      </c>
      <c r="D6" s="80" t="s">
        <v>417</v>
      </c>
      <c r="E6" s="80">
        <v>223</v>
      </c>
    </row>
    <row r="7" spans="1:6" ht="30" customHeight="1" x14ac:dyDescent="0.25">
      <c r="A7">
        <v>3</v>
      </c>
      <c r="B7" s="80" t="s">
        <v>222</v>
      </c>
      <c r="C7" t="s">
        <v>222</v>
      </c>
      <c r="D7" s="80" t="s">
        <v>43</v>
      </c>
      <c r="E7" s="80" t="s">
        <v>382</v>
      </c>
      <c r="F7" t="s">
        <v>498</v>
      </c>
    </row>
    <row r="8" spans="1:6" ht="30" customHeight="1" x14ac:dyDescent="0.25">
      <c r="A8">
        <v>62</v>
      </c>
      <c r="B8" s="80" t="s">
        <v>222</v>
      </c>
      <c r="C8" t="s">
        <v>222</v>
      </c>
      <c r="D8" s="80" t="s">
        <v>209</v>
      </c>
      <c r="E8" s="80">
        <v>271</v>
      </c>
      <c r="F8" t="s">
        <v>222</v>
      </c>
    </row>
    <row r="9" spans="1:6" ht="30" customHeight="1" x14ac:dyDescent="0.25">
      <c r="A9">
        <v>58</v>
      </c>
      <c r="B9" s="80" t="s">
        <v>222</v>
      </c>
      <c r="C9" t="s">
        <v>222</v>
      </c>
      <c r="D9" s="80" t="s">
        <v>205</v>
      </c>
      <c r="E9" s="80" t="s">
        <v>212</v>
      </c>
      <c r="F9" t="s">
        <v>222</v>
      </c>
    </row>
    <row r="10" spans="1:6" ht="30" customHeight="1" x14ac:dyDescent="0.25">
      <c r="A10">
        <v>66</v>
      </c>
      <c r="B10" s="80" t="s">
        <v>222</v>
      </c>
      <c r="C10" t="s">
        <v>222</v>
      </c>
      <c r="D10" s="80" t="s">
        <v>425</v>
      </c>
      <c r="E10" s="80">
        <v>0</v>
      </c>
      <c r="F10" t="s">
        <v>222</v>
      </c>
    </row>
    <row r="11" spans="1:6" ht="30" customHeight="1" x14ac:dyDescent="0.25">
      <c r="A11">
        <v>10</v>
      </c>
      <c r="B11" s="80" t="s">
        <v>222</v>
      </c>
      <c r="C11" t="s">
        <v>222</v>
      </c>
      <c r="D11" s="80" t="s">
        <v>112</v>
      </c>
      <c r="E11" s="80">
        <v>200</v>
      </c>
    </row>
    <row r="12" spans="1:6" ht="30" customHeight="1" x14ac:dyDescent="0.25">
      <c r="A12">
        <v>65</v>
      </c>
      <c r="B12" s="80" t="s">
        <v>222</v>
      </c>
      <c r="C12" t="s">
        <v>222</v>
      </c>
      <c r="D12" s="80" t="s">
        <v>211</v>
      </c>
      <c r="E12" s="80">
        <v>0</v>
      </c>
    </row>
    <row r="13" spans="1:6" ht="30" customHeight="1" x14ac:dyDescent="0.25">
      <c r="A13">
        <v>30</v>
      </c>
      <c r="B13" s="80" t="s">
        <v>222</v>
      </c>
      <c r="C13" t="s">
        <v>222</v>
      </c>
      <c r="D13" s="80" t="s">
        <v>54</v>
      </c>
      <c r="E13" s="80" t="s">
        <v>195</v>
      </c>
    </row>
    <row r="14" spans="1:6" ht="30" customHeight="1" x14ac:dyDescent="0.25">
      <c r="A14">
        <v>13</v>
      </c>
      <c r="B14" s="80" t="s">
        <v>407</v>
      </c>
      <c r="C14" t="s">
        <v>407</v>
      </c>
      <c r="D14" s="80" t="s">
        <v>409</v>
      </c>
      <c r="E14" s="80">
        <v>203</v>
      </c>
    </row>
    <row r="15" spans="1:6" ht="30" customHeight="1" x14ac:dyDescent="0.25">
      <c r="A15">
        <v>51</v>
      </c>
      <c r="B15" s="80" t="s">
        <v>166</v>
      </c>
      <c r="C15" t="s">
        <v>167</v>
      </c>
      <c r="D15" s="80" t="s">
        <v>363</v>
      </c>
      <c r="E15" s="80">
        <v>595</v>
      </c>
    </row>
    <row r="16" spans="1:6" ht="30" customHeight="1" x14ac:dyDescent="0.25">
      <c r="A16">
        <v>83</v>
      </c>
      <c r="B16" s="80" t="s">
        <v>298</v>
      </c>
      <c r="C16" t="s">
        <v>299</v>
      </c>
      <c r="D16" s="80" t="s">
        <v>376</v>
      </c>
      <c r="E16" s="80" t="s">
        <v>403</v>
      </c>
    </row>
    <row r="17" spans="1:6" ht="50.4" x14ac:dyDescent="0.25">
      <c r="A17">
        <v>41</v>
      </c>
      <c r="B17" s="80" t="s">
        <v>467</v>
      </c>
      <c r="C17" t="s">
        <v>222</v>
      </c>
      <c r="D17" s="80" t="s">
        <v>340</v>
      </c>
      <c r="E17" s="80">
        <v>488</v>
      </c>
    </row>
    <row r="18" spans="1:6" ht="30" customHeight="1" x14ac:dyDescent="0.25">
      <c r="A18">
        <v>46</v>
      </c>
      <c r="B18" s="80" t="s">
        <v>338</v>
      </c>
      <c r="C18" t="s">
        <v>344</v>
      </c>
      <c r="D18" s="80" t="s">
        <v>420</v>
      </c>
      <c r="E18" s="80">
        <v>540</v>
      </c>
    </row>
    <row r="19" spans="1:6" ht="30" customHeight="1" x14ac:dyDescent="0.25">
      <c r="A19">
        <v>44</v>
      </c>
      <c r="B19" s="80" t="s">
        <v>158</v>
      </c>
      <c r="C19" t="s">
        <v>159</v>
      </c>
      <c r="D19" s="80" t="s">
        <v>360</v>
      </c>
      <c r="E19" s="80">
        <v>502</v>
      </c>
    </row>
    <row r="20" spans="1:6" ht="30" customHeight="1" x14ac:dyDescent="0.25">
      <c r="A20">
        <v>17</v>
      </c>
      <c r="B20" s="80" t="s">
        <v>301</v>
      </c>
      <c r="C20" t="s">
        <v>302</v>
      </c>
      <c r="D20" s="80" t="s">
        <v>304</v>
      </c>
      <c r="E20" s="80" t="s">
        <v>336</v>
      </c>
    </row>
    <row r="21" spans="1:6" ht="30" customHeight="1" x14ac:dyDescent="0.25">
      <c r="A21">
        <v>35</v>
      </c>
      <c r="B21" s="80" t="s">
        <v>263</v>
      </c>
      <c r="C21" t="s">
        <v>222</v>
      </c>
      <c r="D21" s="80" t="s">
        <v>262</v>
      </c>
      <c r="E21" s="80">
        <v>435</v>
      </c>
    </row>
    <row r="22" spans="1:6" ht="30" customHeight="1" x14ac:dyDescent="0.25">
      <c r="A22">
        <v>68</v>
      </c>
      <c r="B22" s="80" t="s">
        <v>174</v>
      </c>
      <c r="C22" t="s">
        <v>175</v>
      </c>
      <c r="D22" s="80" t="s">
        <v>368</v>
      </c>
      <c r="E22" s="80">
        <v>647</v>
      </c>
      <c r="F22" t="s">
        <v>222</v>
      </c>
    </row>
    <row r="23" spans="1:6" ht="30" customHeight="1" x14ac:dyDescent="0.25">
      <c r="A23">
        <v>72</v>
      </c>
      <c r="B23" s="80" t="s">
        <v>278</v>
      </c>
      <c r="C23" t="s">
        <v>222</v>
      </c>
      <c r="D23" s="80" t="s">
        <v>277</v>
      </c>
      <c r="E23" s="80">
        <v>651</v>
      </c>
    </row>
    <row r="24" spans="1:6" ht="30" customHeight="1" x14ac:dyDescent="0.25">
      <c r="A24">
        <v>28</v>
      </c>
      <c r="B24" s="80" t="s">
        <v>427</v>
      </c>
      <c r="C24" t="s">
        <v>438</v>
      </c>
      <c r="D24" s="80" t="s">
        <v>378</v>
      </c>
      <c r="E24" s="80" t="s">
        <v>192</v>
      </c>
    </row>
    <row r="25" spans="1:6" ht="30" customHeight="1" x14ac:dyDescent="0.25">
      <c r="A25">
        <v>69</v>
      </c>
      <c r="B25" s="80" t="s">
        <v>176</v>
      </c>
      <c r="C25" t="s">
        <v>177</v>
      </c>
      <c r="D25" s="80" t="s">
        <v>369</v>
      </c>
      <c r="E25" s="80">
        <v>648</v>
      </c>
      <c r="F25" t="s">
        <v>222</v>
      </c>
    </row>
    <row r="26" spans="1:6" ht="30" customHeight="1" x14ac:dyDescent="0.25">
      <c r="A26">
        <v>81</v>
      </c>
      <c r="B26" s="80" t="s">
        <v>387</v>
      </c>
      <c r="C26" t="s">
        <v>222</v>
      </c>
      <c r="D26" s="80" t="s">
        <v>386</v>
      </c>
      <c r="E26" s="80">
        <v>644</v>
      </c>
    </row>
    <row r="27" spans="1:6" ht="30" customHeight="1" x14ac:dyDescent="0.25">
      <c r="A27">
        <v>84</v>
      </c>
      <c r="B27" s="80" t="s">
        <v>95</v>
      </c>
      <c r="C27" t="s">
        <v>443</v>
      </c>
      <c r="D27" s="80" t="s">
        <v>442</v>
      </c>
      <c r="E27" s="80">
        <v>685</v>
      </c>
      <c r="F27" t="s">
        <v>222</v>
      </c>
    </row>
    <row r="28" spans="1:6" ht="30" customHeight="1" x14ac:dyDescent="0.25">
      <c r="A28">
        <v>2</v>
      </c>
      <c r="B28" s="80" t="s">
        <v>95</v>
      </c>
      <c r="C28" t="s">
        <v>407</v>
      </c>
      <c r="D28" s="80" t="s">
        <v>243</v>
      </c>
      <c r="E28" s="80" t="s">
        <v>451</v>
      </c>
    </row>
    <row r="29" spans="1:6" ht="30" customHeight="1" x14ac:dyDescent="0.25">
      <c r="A29">
        <v>7</v>
      </c>
      <c r="B29" s="80" t="s">
        <v>428</v>
      </c>
      <c r="C29" t="s">
        <v>407</v>
      </c>
      <c r="D29" s="80" t="s">
        <v>407</v>
      </c>
      <c r="E29" s="80">
        <v>195</v>
      </c>
    </row>
    <row r="30" spans="1:6" ht="30" customHeight="1" x14ac:dyDescent="0.25">
      <c r="A30">
        <v>77</v>
      </c>
      <c r="B30" s="80" t="s">
        <v>91</v>
      </c>
      <c r="C30" t="s">
        <v>222</v>
      </c>
      <c r="D30" s="80" t="s">
        <v>246</v>
      </c>
      <c r="E30" s="80">
        <v>657</v>
      </c>
    </row>
    <row r="31" spans="1:6" ht="30" customHeight="1" x14ac:dyDescent="0.25">
      <c r="A31">
        <v>76</v>
      </c>
      <c r="B31" s="80" t="s">
        <v>91</v>
      </c>
      <c r="C31" t="s">
        <v>245</v>
      </c>
      <c r="D31" s="80" t="s">
        <v>373</v>
      </c>
      <c r="E31" s="80">
        <v>656</v>
      </c>
    </row>
    <row r="32" spans="1:6" ht="30" customHeight="1" x14ac:dyDescent="0.25">
      <c r="A32">
        <v>1</v>
      </c>
      <c r="B32" s="80" t="s">
        <v>91</v>
      </c>
      <c r="C32" t="s">
        <v>92</v>
      </c>
      <c r="D32" s="80" t="s">
        <v>352</v>
      </c>
      <c r="E32" s="80">
        <v>85</v>
      </c>
      <c r="F32" t="s">
        <v>222</v>
      </c>
    </row>
    <row r="33" spans="1:6" ht="30" customHeight="1" x14ac:dyDescent="0.25">
      <c r="A33">
        <v>43</v>
      </c>
      <c r="B33" s="80" t="s">
        <v>157</v>
      </c>
      <c r="C33" t="s">
        <v>407</v>
      </c>
      <c r="D33" s="80" t="s">
        <v>419</v>
      </c>
      <c r="E33" s="80">
        <v>492</v>
      </c>
    </row>
    <row r="34" spans="1:6" ht="30" customHeight="1" x14ac:dyDescent="0.25">
      <c r="A34">
        <v>27</v>
      </c>
      <c r="B34" s="80" t="s">
        <v>235</v>
      </c>
      <c r="C34" t="s">
        <v>197</v>
      </c>
      <c r="D34" s="80" t="s">
        <v>196</v>
      </c>
      <c r="E34" s="80">
        <v>421</v>
      </c>
    </row>
    <row r="35" spans="1:6" ht="30" customHeight="1" x14ac:dyDescent="0.25">
      <c r="A35">
        <v>21</v>
      </c>
      <c r="B35" s="80" t="s">
        <v>132</v>
      </c>
      <c r="C35" t="s">
        <v>222</v>
      </c>
      <c r="D35" s="80" t="s">
        <v>392</v>
      </c>
      <c r="E35" s="80" t="s">
        <v>272</v>
      </c>
    </row>
    <row r="36" spans="1:6" ht="30" customHeight="1" x14ac:dyDescent="0.25">
      <c r="A36">
        <v>71</v>
      </c>
      <c r="B36" s="80" t="s">
        <v>180</v>
      </c>
      <c r="C36" t="s">
        <v>181</v>
      </c>
      <c r="D36" s="80" t="s">
        <v>371</v>
      </c>
      <c r="E36" s="80">
        <v>650</v>
      </c>
      <c r="F36" t="s">
        <v>222</v>
      </c>
    </row>
    <row r="37" spans="1:6" ht="30" customHeight="1" x14ac:dyDescent="0.25">
      <c r="A37">
        <v>29</v>
      </c>
      <c r="B37" s="80" t="s">
        <v>144</v>
      </c>
      <c r="C37" t="s">
        <v>222</v>
      </c>
      <c r="D37" s="80" t="s">
        <v>143</v>
      </c>
      <c r="E37" s="80">
        <v>404</v>
      </c>
    </row>
    <row r="38" spans="1:6" ht="30" customHeight="1" x14ac:dyDescent="0.25">
      <c r="A38">
        <v>36</v>
      </c>
      <c r="B38" s="80" t="s">
        <v>439</v>
      </c>
      <c r="C38" t="s">
        <v>440</v>
      </c>
      <c r="D38" s="80" t="s">
        <v>420</v>
      </c>
      <c r="E38" s="80">
        <v>444</v>
      </c>
    </row>
    <row r="39" spans="1:6" ht="30" customHeight="1" x14ac:dyDescent="0.25">
      <c r="A39">
        <v>31</v>
      </c>
      <c r="B39" s="80" t="s">
        <v>145</v>
      </c>
      <c r="C39" t="s">
        <v>222</v>
      </c>
      <c r="D39" s="80" t="s">
        <v>260</v>
      </c>
      <c r="E39" s="80">
        <v>418</v>
      </c>
    </row>
    <row r="40" spans="1:6" ht="30" customHeight="1" x14ac:dyDescent="0.25">
      <c r="A40">
        <v>45</v>
      </c>
      <c r="B40" s="80" t="s">
        <v>489</v>
      </c>
      <c r="D40" s="80" t="s">
        <v>488</v>
      </c>
      <c r="E40" s="80">
        <v>536</v>
      </c>
    </row>
    <row r="41" spans="1:6" ht="30" customHeight="1" x14ac:dyDescent="0.25">
      <c r="A41">
        <v>80</v>
      </c>
      <c r="B41" s="80" t="s">
        <v>266</v>
      </c>
      <c r="C41" t="s">
        <v>500</v>
      </c>
      <c r="D41" s="80" t="s">
        <v>374</v>
      </c>
      <c r="E41" s="80">
        <v>645</v>
      </c>
    </row>
    <row r="42" spans="1:6" ht="30" customHeight="1" x14ac:dyDescent="0.25">
      <c r="A42">
        <v>59</v>
      </c>
      <c r="B42" s="80" t="s">
        <v>210</v>
      </c>
      <c r="C42" t="s">
        <v>217</v>
      </c>
      <c r="D42" s="80" t="s">
        <v>365</v>
      </c>
      <c r="E42" s="80" t="s">
        <v>220</v>
      </c>
    </row>
    <row r="43" spans="1:6" ht="30" customHeight="1" x14ac:dyDescent="0.25">
      <c r="A43">
        <v>6</v>
      </c>
      <c r="B43" s="80" t="s">
        <v>103</v>
      </c>
      <c r="C43" t="s">
        <v>222</v>
      </c>
      <c r="D43" s="80" t="s">
        <v>102</v>
      </c>
      <c r="E43" s="80">
        <v>194</v>
      </c>
      <c r="F43" t="s">
        <v>414</v>
      </c>
    </row>
    <row r="44" spans="1:6" ht="30" customHeight="1" x14ac:dyDescent="0.25">
      <c r="A44">
        <v>16</v>
      </c>
      <c r="B44" s="80" t="s">
        <v>122</v>
      </c>
      <c r="C44" t="s">
        <v>123</v>
      </c>
      <c r="D44" s="80" t="s">
        <v>121</v>
      </c>
      <c r="E44" s="80" t="s">
        <v>240</v>
      </c>
    </row>
    <row r="45" spans="1:6" ht="30" customHeight="1" x14ac:dyDescent="0.25">
      <c r="A45">
        <v>25</v>
      </c>
      <c r="B45" s="80" t="s">
        <v>140</v>
      </c>
      <c r="C45" t="s">
        <v>222</v>
      </c>
      <c r="D45" s="80" t="s">
        <v>258</v>
      </c>
      <c r="E45" s="80">
        <v>384</v>
      </c>
    </row>
    <row r="46" spans="1:6" ht="30" customHeight="1" x14ac:dyDescent="0.25">
      <c r="A46">
        <v>5</v>
      </c>
      <c r="B46" s="80" t="s">
        <v>100</v>
      </c>
      <c r="C46" t="s">
        <v>101</v>
      </c>
      <c r="D46" s="80" t="s">
        <v>99</v>
      </c>
      <c r="E46" s="80" t="s">
        <v>254</v>
      </c>
    </row>
    <row r="47" spans="1:6" ht="30" customHeight="1" x14ac:dyDescent="0.25">
      <c r="A47">
        <v>12</v>
      </c>
      <c r="B47" s="80" t="s">
        <v>119</v>
      </c>
      <c r="C47" t="s">
        <v>120</v>
      </c>
      <c r="D47" s="80" t="s">
        <v>355</v>
      </c>
      <c r="E47" s="80" t="s">
        <v>270</v>
      </c>
    </row>
    <row r="48" spans="1:6" ht="30" customHeight="1" x14ac:dyDescent="0.25">
      <c r="A48">
        <v>18</v>
      </c>
      <c r="B48" s="80" t="s">
        <v>124</v>
      </c>
      <c r="C48" t="s">
        <v>125</v>
      </c>
      <c r="D48" s="80" t="s">
        <v>242</v>
      </c>
      <c r="E48" s="80">
        <v>221</v>
      </c>
    </row>
    <row r="49" spans="1:6" ht="30" customHeight="1" x14ac:dyDescent="0.25">
      <c r="A49">
        <v>32</v>
      </c>
      <c r="B49" s="80" t="s">
        <v>448</v>
      </c>
      <c r="C49">
        <v>0</v>
      </c>
      <c r="D49" s="80" t="s">
        <v>447</v>
      </c>
      <c r="E49" s="80">
        <v>427</v>
      </c>
    </row>
    <row r="50" spans="1:6" ht="30" customHeight="1" x14ac:dyDescent="0.25">
      <c r="A50">
        <v>40</v>
      </c>
      <c r="B50" s="80" t="s">
        <v>152</v>
      </c>
      <c r="C50" t="s">
        <v>222</v>
      </c>
      <c r="D50" s="80" t="s">
        <v>280</v>
      </c>
      <c r="E50" s="80">
        <v>464</v>
      </c>
    </row>
    <row r="51" spans="1:6" ht="30" customHeight="1" x14ac:dyDescent="0.25">
      <c r="A51">
        <v>23</v>
      </c>
      <c r="B51" s="80" t="s">
        <v>136</v>
      </c>
      <c r="C51" t="s">
        <v>222</v>
      </c>
      <c r="D51" s="80" t="s">
        <v>135</v>
      </c>
      <c r="E51" s="80">
        <v>381</v>
      </c>
    </row>
    <row r="52" spans="1:6" ht="30" customHeight="1" x14ac:dyDescent="0.25">
      <c r="A52">
        <v>63</v>
      </c>
      <c r="B52" s="80" t="s">
        <v>136</v>
      </c>
      <c r="C52" t="s">
        <v>222</v>
      </c>
      <c r="D52" s="80" t="s">
        <v>332</v>
      </c>
      <c r="E52" s="80">
        <v>675</v>
      </c>
      <c r="F52" t="s">
        <v>222</v>
      </c>
    </row>
    <row r="53" spans="1:6" ht="30" customHeight="1" x14ac:dyDescent="0.25">
      <c r="A53">
        <v>34</v>
      </c>
      <c r="B53" s="80" t="s">
        <v>147</v>
      </c>
      <c r="C53" t="s">
        <v>148</v>
      </c>
      <c r="D53" s="80" t="s">
        <v>400</v>
      </c>
      <c r="E53" s="80">
        <v>434</v>
      </c>
    </row>
    <row r="54" spans="1:6" ht="30" customHeight="1" x14ac:dyDescent="0.25">
      <c r="A54">
        <v>73</v>
      </c>
      <c r="B54" s="80" t="s">
        <v>182</v>
      </c>
      <c r="C54" t="s">
        <v>183</v>
      </c>
      <c r="D54" s="80" t="s">
        <v>372</v>
      </c>
      <c r="E54" s="80">
        <v>652</v>
      </c>
      <c r="F54" t="s">
        <v>222</v>
      </c>
    </row>
    <row r="55" spans="1:6" ht="30" customHeight="1" x14ac:dyDescent="0.25">
      <c r="A55">
        <v>74</v>
      </c>
      <c r="B55" s="80" t="s">
        <v>185</v>
      </c>
      <c r="C55" t="s">
        <v>222</v>
      </c>
      <c r="D55" s="80" t="s">
        <v>184</v>
      </c>
      <c r="E55" s="80">
        <v>654</v>
      </c>
    </row>
    <row r="56" spans="1:6" ht="30" customHeight="1" x14ac:dyDescent="0.25">
      <c r="A56">
        <v>19</v>
      </c>
      <c r="B56" s="80" t="s">
        <v>126</v>
      </c>
      <c r="C56" t="s">
        <v>127</v>
      </c>
      <c r="D56" s="80" t="s">
        <v>356</v>
      </c>
      <c r="E56" s="80">
        <v>222</v>
      </c>
    </row>
    <row r="57" spans="1:6" ht="30" customHeight="1" x14ac:dyDescent="0.25">
      <c r="A57">
        <v>57</v>
      </c>
      <c r="B57" s="80" t="s">
        <v>244</v>
      </c>
      <c r="C57" t="s">
        <v>222</v>
      </c>
      <c r="D57" s="80" t="s">
        <v>243</v>
      </c>
      <c r="E57" s="80" t="s">
        <v>214</v>
      </c>
      <c r="F57" t="s">
        <v>222</v>
      </c>
    </row>
    <row r="58" spans="1:6" ht="30" customHeight="1" x14ac:dyDescent="0.25">
      <c r="A58">
        <v>52</v>
      </c>
      <c r="B58" s="80" t="s">
        <v>168</v>
      </c>
      <c r="C58" t="s">
        <v>169</v>
      </c>
      <c r="D58" s="80" t="s">
        <v>364</v>
      </c>
      <c r="E58" s="80">
        <v>608</v>
      </c>
    </row>
    <row r="59" spans="1:6" ht="30" customHeight="1" x14ac:dyDescent="0.25">
      <c r="A59">
        <v>39</v>
      </c>
      <c r="B59" s="80" t="s">
        <v>168</v>
      </c>
      <c r="C59" t="s">
        <v>222</v>
      </c>
      <c r="D59" s="80" t="s">
        <v>401</v>
      </c>
      <c r="E59" s="80">
        <v>463</v>
      </c>
    </row>
    <row r="60" spans="1:6" ht="30" customHeight="1" x14ac:dyDescent="0.25">
      <c r="A60">
        <v>56</v>
      </c>
      <c r="B60" s="80" t="s">
        <v>133</v>
      </c>
      <c r="C60" t="s">
        <v>228</v>
      </c>
      <c r="D60" s="80" t="s">
        <v>203</v>
      </c>
      <c r="E60" s="80">
        <v>249</v>
      </c>
      <c r="F60" t="s">
        <v>222</v>
      </c>
    </row>
    <row r="61" spans="1:6" ht="30" customHeight="1" x14ac:dyDescent="0.25">
      <c r="A61">
        <v>22</v>
      </c>
      <c r="B61" s="80" t="s">
        <v>133</v>
      </c>
      <c r="C61" t="s">
        <v>134</v>
      </c>
      <c r="D61" s="80" t="s">
        <v>357</v>
      </c>
      <c r="E61" s="80">
        <v>378</v>
      </c>
    </row>
    <row r="62" spans="1:6" ht="30" customHeight="1" x14ac:dyDescent="0.25">
      <c r="A62">
        <v>53</v>
      </c>
      <c r="B62" s="80" t="s">
        <v>171</v>
      </c>
      <c r="C62" t="s">
        <v>142</v>
      </c>
      <c r="D62" s="80" t="s">
        <v>170</v>
      </c>
      <c r="E62" s="80">
        <v>620</v>
      </c>
    </row>
    <row r="63" spans="1:6" ht="30" customHeight="1" x14ac:dyDescent="0.25">
      <c r="A63">
        <v>47</v>
      </c>
      <c r="B63" s="80" t="s">
        <v>160</v>
      </c>
      <c r="C63" t="s">
        <v>108</v>
      </c>
      <c r="D63" s="80" t="s">
        <v>361</v>
      </c>
      <c r="E63" s="80" t="s">
        <v>381</v>
      </c>
    </row>
    <row r="64" spans="1:6" ht="30" customHeight="1" x14ac:dyDescent="0.25">
      <c r="A64">
        <v>42</v>
      </c>
      <c r="B64" s="80" t="s">
        <v>155</v>
      </c>
      <c r="C64" t="s">
        <v>156</v>
      </c>
      <c r="D64" s="80" t="s">
        <v>154</v>
      </c>
      <c r="E64" s="80">
        <v>491</v>
      </c>
    </row>
    <row r="65" spans="1:6" ht="30" customHeight="1" x14ac:dyDescent="0.25">
      <c r="A65">
        <v>60</v>
      </c>
      <c r="B65" s="80" t="s">
        <v>149</v>
      </c>
      <c r="C65" t="s">
        <v>207</v>
      </c>
      <c r="D65" s="80" t="s">
        <v>109</v>
      </c>
      <c r="E65" s="80">
        <v>572</v>
      </c>
      <c r="F65" t="s">
        <v>222</v>
      </c>
    </row>
    <row r="66" spans="1:6" ht="30" customHeight="1" x14ac:dyDescent="0.25">
      <c r="A66">
        <v>20</v>
      </c>
      <c r="B66" s="80" t="s">
        <v>129</v>
      </c>
      <c r="C66" t="s">
        <v>130</v>
      </c>
      <c r="D66" s="80" t="s">
        <v>128</v>
      </c>
      <c r="E66" s="80" t="s">
        <v>343</v>
      </c>
    </row>
    <row r="67" spans="1:6" ht="30" customHeight="1" x14ac:dyDescent="0.25">
      <c r="A67">
        <v>49</v>
      </c>
      <c r="B67" s="80" t="s">
        <v>161</v>
      </c>
      <c r="C67" t="s">
        <v>162</v>
      </c>
      <c r="D67" s="80" t="s">
        <v>362</v>
      </c>
      <c r="E67" s="80">
        <v>561</v>
      </c>
    </row>
    <row r="68" spans="1:6" ht="30" customHeight="1" x14ac:dyDescent="0.25">
      <c r="A68">
        <v>48</v>
      </c>
      <c r="B68" s="80" t="s">
        <v>384</v>
      </c>
      <c r="C68" t="s">
        <v>222</v>
      </c>
      <c r="D68" s="80" t="s">
        <v>383</v>
      </c>
      <c r="E68" s="80">
        <v>560</v>
      </c>
    </row>
    <row r="69" spans="1:6" ht="30" customHeight="1" x14ac:dyDescent="0.25">
      <c r="A69">
        <v>37</v>
      </c>
      <c r="B69" s="80" t="s">
        <v>151</v>
      </c>
      <c r="C69" t="s">
        <v>222</v>
      </c>
      <c r="D69" s="80" t="s">
        <v>150</v>
      </c>
      <c r="E69" s="80">
        <v>458</v>
      </c>
    </row>
    <row r="70" spans="1:6" ht="30" customHeight="1" x14ac:dyDescent="0.25">
      <c r="A70">
        <v>82</v>
      </c>
      <c r="B70" s="80" t="s">
        <v>267</v>
      </c>
      <c r="C70" t="s">
        <v>271</v>
      </c>
      <c r="D70" s="80" t="s">
        <v>375</v>
      </c>
      <c r="E70" s="80">
        <v>642</v>
      </c>
    </row>
    <row r="71" spans="1:6" ht="30" customHeight="1" x14ac:dyDescent="0.25">
      <c r="A71">
        <v>26</v>
      </c>
      <c r="B71" s="80" t="s">
        <v>141</v>
      </c>
      <c r="C71" t="s">
        <v>142</v>
      </c>
      <c r="D71" s="80" t="s">
        <v>359</v>
      </c>
      <c r="E71" s="80">
        <v>388</v>
      </c>
    </row>
    <row r="72" spans="1:6" ht="30" customHeight="1" x14ac:dyDescent="0.25">
      <c r="A72">
        <v>15</v>
      </c>
      <c r="B72" s="80" t="s">
        <v>191</v>
      </c>
      <c r="C72" t="s">
        <v>222</v>
      </c>
      <c r="D72" s="80" t="s">
        <v>190</v>
      </c>
      <c r="E72" s="80" t="s">
        <v>297</v>
      </c>
    </row>
    <row r="73" spans="1:6" ht="30" customHeight="1" x14ac:dyDescent="0.25">
      <c r="A73">
        <v>14</v>
      </c>
      <c r="B73" s="80" t="s">
        <v>397</v>
      </c>
      <c r="C73" t="s">
        <v>222</v>
      </c>
      <c r="D73" s="80" t="s">
        <v>396</v>
      </c>
      <c r="E73" s="80">
        <v>204</v>
      </c>
    </row>
    <row r="74" spans="1:6" ht="30" customHeight="1" x14ac:dyDescent="0.25">
      <c r="A74">
        <v>78</v>
      </c>
      <c r="B74" s="80" t="s">
        <v>255</v>
      </c>
      <c r="C74">
        <v>0</v>
      </c>
      <c r="D74" s="80" t="s">
        <v>421</v>
      </c>
      <c r="E74" s="80">
        <v>653</v>
      </c>
    </row>
    <row r="75" spans="1:6" ht="30" customHeight="1" x14ac:dyDescent="0.25">
      <c r="A75">
        <v>50</v>
      </c>
      <c r="B75" s="80" t="s">
        <v>164</v>
      </c>
      <c r="C75" t="s">
        <v>165</v>
      </c>
      <c r="D75" s="80" t="s">
        <v>163</v>
      </c>
      <c r="E75" s="80">
        <v>562</v>
      </c>
    </row>
    <row r="76" spans="1:6" ht="30" customHeight="1" x14ac:dyDescent="0.25">
      <c r="A76">
        <v>54</v>
      </c>
      <c r="B76" s="80" t="s">
        <v>236</v>
      </c>
      <c r="C76" t="s">
        <v>201</v>
      </c>
      <c r="D76" s="80" t="s">
        <v>200</v>
      </c>
      <c r="E76" s="80" t="s">
        <v>213</v>
      </c>
    </row>
    <row r="77" spans="1:6" ht="30" customHeight="1" x14ac:dyDescent="0.25">
      <c r="A77">
        <v>4</v>
      </c>
      <c r="B77" s="80" t="s">
        <v>393</v>
      </c>
      <c r="C77" t="s">
        <v>395</v>
      </c>
      <c r="D77" s="80" t="s">
        <v>280</v>
      </c>
      <c r="E77" s="80">
        <v>190</v>
      </c>
    </row>
    <row r="78" spans="1:6" ht="30" customHeight="1" x14ac:dyDescent="0.25">
      <c r="A78">
        <v>9</v>
      </c>
      <c r="B78" s="80" t="s">
        <v>110</v>
      </c>
      <c r="C78" t="s">
        <v>222</v>
      </c>
      <c r="D78" s="80" t="s">
        <v>109</v>
      </c>
      <c r="E78" s="80">
        <v>199</v>
      </c>
    </row>
    <row r="79" spans="1:6" ht="30" customHeight="1" x14ac:dyDescent="0.25">
      <c r="A79">
        <v>67</v>
      </c>
      <c r="B79" s="80" t="s">
        <v>172</v>
      </c>
      <c r="C79" t="s">
        <v>173</v>
      </c>
      <c r="D79" s="80" t="s">
        <v>367</v>
      </c>
      <c r="E79" s="80">
        <v>646</v>
      </c>
    </row>
    <row r="80" spans="1:6" ht="30" customHeight="1" x14ac:dyDescent="0.25">
      <c r="A80">
        <v>33</v>
      </c>
      <c r="B80" s="80" t="s">
        <v>146</v>
      </c>
      <c r="C80" t="s">
        <v>222</v>
      </c>
      <c r="D80" s="80" t="s">
        <v>415</v>
      </c>
      <c r="E80" s="80">
        <v>428</v>
      </c>
    </row>
    <row r="81" spans="1:6" ht="30" customHeight="1" x14ac:dyDescent="0.25">
      <c r="A81">
        <v>79</v>
      </c>
      <c r="B81" s="80" t="s">
        <v>107</v>
      </c>
      <c r="C81" t="s">
        <v>222</v>
      </c>
      <c r="D81" s="80" t="s">
        <v>264</v>
      </c>
      <c r="E81" s="80">
        <v>643</v>
      </c>
    </row>
    <row r="82" spans="1:6" ht="30" customHeight="1" x14ac:dyDescent="0.25">
      <c r="A82">
        <v>8</v>
      </c>
      <c r="B82" s="80" t="s">
        <v>107</v>
      </c>
      <c r="C82" t="s">
        <v>108</v>
      </c>
      <c r="D82" s="80" t="s">
        <v>354</v>
      </c>
      <c r="E82" s="80">
        <v>196</v>
      </c>
    </row>
    <row r="83" spans="1:6" ht="30" customHeight="1" x14ac:dyDescent="0.25">
      <c r="A83">
        <v>11</v>
      </c>
      <c r="B83" s="80" t="s">
        <v>117</v>
      </c>
      <c r="C83" t="s">
        <v>118</v>
      </c>
      <c r="D83" s="80" t="s">
        <v>116</v>
      </c>
      <c r="E83" s="80">
        <v>201</v>
      </c>
    </row>
    <row r="84" spans="1:6" ht="30" customHeight="1" x14ac:dyDescent="0.25">
      <c r="A84">
        <v>70</v>
      </c>
      <c r="B84" s="80" t="s">
        <v>178</v>
      </c>
      <c r="C84" t="s">
        <v>179</v>
      </c>
      <c r="D84" s="80" t="s">
        <v>370</v>
      </c>
      <c r="E84" s="80">
        <v>649</v>
      </c>
      <c r="F84" t="s">
        <v>222</v>
      </c>
    </row>
    <row r="85" spans="1:6" ht="30" customHeight="1" x14ac:dyDescent="0.25">
      <c r="A85">
        <v>75</v>
      </c>
      <c r="B85" s="80" t="s">
        <v>188</v>
      </c>
      <c r="C85" t="s">
        <v>222</v>
      </c>
      <c r="D85" s="80" t="s">
        <v>187</v>
      </c>
      <c r="E85" s="80">
        <v>655</v>
      </c>
    </row>
    <row r="86" spans="1:6" ht="30" customHeight="1" x14ac:dyDescent="0.25">
      <c r="A86">
        <v>38</v>
      </c>
      <c r="B86" s="80" t="s">
        <v>431</v>
      </c>
      <c r="C86" t="s">
        <v>432</v>
      </c>
      <c r="D86" s="80" t="s">
        <v>430</v>
      </c>
      <c r="E86" s="80">
        <v>710</v>
      </c>
    </row>
    <row r="87" spans="1:6" ht="30" customHeight="1" x14ac:dyDescent="0.25">
      <c r="A87">
        <v>64</v>
      </c>
      <c r="B87" s="80" t="s">
        <v>215</v>
      </c>
      <c r="C87" t="s">
        <v>216</v>
      </c>
      <c r="D87" s="80" t="s">
        <v>366</v>
      </c>
      <c r="E87" s="80">
        <v>88</v>
      </c>
    </row>
    <row r="88" spans="1:6" ht="30" customHeight="1" x14ac:dyDescent="0.25">
      <c r="A88">
        <v>61</v>
      </c>
      <c r="B88" s="80" t="s">
        <v>436</v>
      </c>
      <c r="C88" t="s">
        <v>437</v>
      </c>
      <c r="D88" s="80" t="s">
        <v>435</v>
      </c>
      <c r="E88" s="80">
        <v>269</v>
      </c>
      <c r="F88" t="s">
        <v>222</v>
      </c>
    </row>
    <row r="89" spans="1:6" ht="30" customHeight="1" x14ac:dyDescent="0.25">
      <c r="A89">
        <v>24</v>
      </c>
      <c r="B89" s="80" t="s">
        <v>138</v>
      </c>
      <c r="C89" t="s">
        <v>139</v>
      </c>
      <c r="D89" s="80" t="s">
        <v>358</v>
      </c>
      <c r="E89" s="80">
        <v>383</v>
      </c>
    </row>
    <row r="90" spans="1:6" ht="30" customHeight="1" x14ac:dyDescent="0.25">
      <c r="A90">
        <v>85</v>
      </c>
      <c r="B90" s="80">
        <v>0</v>
      </c>
      <c r="C90">
        <v>0</v>
      </c>
      <c r="D90" s="80">
        <v>0</v>
      </c>
      <c r="E90" s="80">
        <v>0</v>
      </c>
      <c r="F90" t="s">
        <v>222</v>
      </c>
    </row>
  </sheetData>
  <sortState xmlns:xlrd2="http://schemas.microsoft.com/office/spreadsheetml/2017/richdata2" ref="A6:F89">
    <sortCondition ref="B6:B89"/>
    <sortCondition ref="D6:D89"/>
  </sortState>
  <pageMargins left="0.7" right="0.7" top="0.78740157499999996" bottom="0.78740157499999996" header="0.3" footer="0.3"/>
  <pageSetup paperSize="9" scale="95" fitToHeight="0" orientation="portrait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90"/>
  <sheetViews>
    <sheetView topLeftCell="B49" workbookViewId="0">
      <selection activeCell="I29" sqref="I29"/>
    </sheetView>
  </sheetViews>
  <sheetFormatPr baseColWidth="10" defaultColWidth="9" defaultRowHeight="12.6" x14ac:dyDescent="0.25"/>
  <cols>
    <col min="1" max="1" width="9.44140625" bestFit="1" customWidth="1"/>
    <col min="2" max="2" width="31.33203125" bestFit="1" customWidth="1"/>
    <col min="3" max="3" width="37.109375" bestFit="1" customWidth="1"/>
    <col min="4" max="4" width="16.44140625" style="91" bestFit="1" customWidth="1"/>
    <col min="5" max="5" width="11.21875" bestFit="1" customWidth="1"/>
    <col min="6" max="6" width="33.77734375" bestFit="1" customWidth="1"/>
    <col min="7" max="7" width="4.88671875" bestFit="1" customWidth="1"/>
    <col min="8" max="8" width="17.109375" customWidth="1"/>
    <col min="9" max="9" width="38.6640625" bestFit="1" customWidth="1"/>
    <col min="10" max="10" width="11.88671875" style="25" bestFit="1" customWidth="1"/>
    <col min="11" max="11" width="9.88671875" style="25" bestFit="1" customWidth="1"/>
    <col min="12" max="12" width="11.88671875" style="25" bestFit="1" customWidth="1"/>
    <col min="13" max="13" width="15.109375" style="25" customWidth="1"/>
    <col min="14" max="14" width="20.109375" bestFit="1" customWidth="1"/>
    <col min="15" max="15" width="32" bestFit="1" customWidth="1"/>
    <col min="18" max="18" width="13.44140625" customWidth="1"/>
  </cols>
  <sheetData>
    <row r="1" spans="1:19" x14ac:dyDescent="0.25">
      <c r="A1" t="str">
        <f>Adressen!$A$5</f>
        <v>Mitglied-nr</v>
      </c>
      <c r="B1" t="str">
        <f>Adressen!$B$5</f>
        <v>M_F</v>
      </c>
      <c r="C1" t="str">
        <f>Adressen!$C$5</f>
        <v>Vorname</v>
      </c>
      <c r="D1" s="91" t="str">
        <f>Adressen!$D$5</f>
        <v>Name1</v>
      </c>
      <c r="E1" t="str">
        <f>Adressen!$E$5</f>
        <v>Name2</v>
      </c>
      <c r="F1" t="str">
        <f>Adressen!$F$5</f>
        <v>Adresse</v>
      </c>
      <c r="G1" t="str">
        <f>Adressen!$G$5</f>
        <v>PLZ</v>
      </c>
      <c r="H1" t="str">
        <f>Adressen!$H$5</f>
        <v>Wohnort</v>
      </c>
      <c r="I1" t="str">
        <f>Adressen!$I$5</f>
        <v>Anrede</v>
      </c>
      <c r="J1" s="25" t="str">
        <f>Adressen!$J$5</f>
        <v>Anteil T1</v>
      </c>
      <c r="K1" s="25" t="str">
        <f>Adressen!$K$5</f>
        <v>Kosten T1</v>
      </c>
      <c r="L1" s="25" t="str">
        <f>Adressen!$L$5</f>
        <v>Anteil</v>
      </c>
      <c r="M1" s="25" t="str">
        <f>Adressen!$M$5</f>
        <v>Kosten</v>
      </c>
      <c r="N1" t="str">
        <f>Adressen!$N$5</f>
        <v>GB-Nr.</v>
      </c>
      <c r="O1" t="str">
        <f>Adressen!$O$5</f>
        <v>Email</v>
      </c>
      <c r="P1" t="str">
        <f>Adressen!$P$5</f>
        <v>Bemerkungen</v>
      </c>
      <c r="Q1" t="str">
        <f>Adressen!$Q$5</f>
        <v>abmeldugn HV</v>
      </c>
      <c r="S1" t="s">
        <v>469</v>
      </c>
    </row>
    <row r="2" spans="1:19" x14ac:dyDescent="0.25">
      <c r="A2">
        <f>Adressen!A6</f>
        <v>1</v>
      </c>
      <c r="B2" t="str">
        <f>Adressen!B6</f>
        <v>Herr und Frau</v>
      </c>
      <c r="C2" t="str">
        <f>Adressen!C6</f>
        <v>Urs und Heidi</v>
      </c>
      <c r="D2" s="91" t="str">
        <f>Adressen!D6</f>
        <v>Freund</v>
      </c>
      <c r="E2" t="str">
        <f>Adressen!E6</f>
        <v xml:space="preserve"> -Fuster</v>
      </c>
      <c r="F2" t="str">
        <f>Adressen!F6</f>
        <v>Steigstrasse 3</v>
      </c>
      <c r="G2">
        <f>Adressen!G6</f>
        <v>9055</v>
      </c>
      <c r="H2" t="str">
        <f>Adressen!H6</f>
        <v>Bühler</v>
      </c>
      <c r="I2" t="str">
        <f>Adressen!I6</f>
        <v>e Herr und Frau</v>
      </c>
      <c r="J2" s="25">
        <f>Adressen!J6</f>
        <v>1.3032070469565347</v>
      </c>
      <c r="K2" s="25">
        <f>Adressen!K6</f>
        <v>20</v>
      </c>
      <c r="L2" s="25">
        <f>Adressen!L6</f>
        <v>1.5806530821138058</v>
      </c>
      <c r="M2" s="25">
        <f>Adressen!M6</f>
        <v>158.1</v>
      </c>
      <c r="N2">
        <f>Adressen!N6</f>
        <v>85</v>
      </c>
      <c r="O2">
        <f>Adressen!O6</f>
        <v>0</v>
      </c>
      <c r="P2">
        <f>Adressen!P6</f>
        <v>0</v>
      </c>
      <c r="Q2">
        <f>Adressen!Q6</f>
        <v>0</v>
      </c>
    </row>
    <row r="3" spans="1:19" x14ac:dyDescent="0.25">
      <c r="A3">
        <f>Adressen!A7</f>
        <v>2</v>
      </c>
      <c r="B3" t="str">
        <f>Adressen!B7</f>
        <v>Frau</v>
      </c>
      <c r="C3" t="str">
        <f>Adressen!C7</f>
        <v>Martina</v>
      </c>
      <c r="D3" s="91" t="str">
        <f>Adressen!D7</f>
        <v>Egli</v>
      </c>
      <c r="E3" t="str">
        <f>Adressen!E7</f>
        <v xml:space="preserve">  </v>
      </c>
      <c r="F3" t="str">
        <f>Adressen!F7</f>
        <v>Gern 27</v>
      </c>
      <c r="G3">
        <f>Adressen!G7</f>
        <v>9055</v>
      </c>
      <c r="H3" t="str">
        <f>Adressen!H7</f>
        <v>Bühler</v>
      </c>
      <c r="I3" t="str">
        <f>Adressen!I7</f>
        <v>e Frau</v>
      </c>
      <c r="J3" s="25">
        <f>Adressen!J7</f>
        <v>0.43296835971192899</v>
      </c>
      <c r="K3" s="25">
        <f>Adressen!K7</f>
        <v>20</v>
      </c>
      <c r="L3" s="25">
        <f>Adressen!L7</f>
        <v>1.4708421808269827</v>
      </c>
      <c r="M3" s="25">
        <f>Adressen!M7</f>
        <v>147.1</v>
      </c>
      <c r="N3" t="str">
        <f>Adressen!N7</f>
        <v>87, 325</v>
      </c>
      <c r="O3">
        <f>Adressen!O7</f>
        <v>0</v>
      </c>
      <c r="P3" t="str">
        <f>Adressen!P7</f>
        <v>neue Aufteilung</v>
      </c>
      <c r="Q3">
        <f>Adressen!Q7</f>
        <v>0</v>
      </c>
    </row>
    <row r="4" spans="1:19" x14ac:dyDescent="0.25">
      <c r="A4">
        <f>Adressen!A8</f>
        <v>3</v>
      </c>
      <c r="B4" t="str">
        <f>Adressen!B8</f>
        <v>An die</v>
      </c>
      <c r="C4" t="str">
        <f>Adressen!C8</f>
        <v>Einwohnergemeinde Bühler</v>
      </c>
      <c r="D4" s="91" t="str">
        <f>Adressen!D8</f>
        <v xml:space="preserve"> </v>
      </c>
      <c r="E4" t="str">
        <f>Adressen!E8</f>
        <v xml:space="preserve"> </v>
      </c>
      <c r="F4" t="str">
        <f>Adressen!F8</f>
        <v>Dorfstrasse 42</v>
      </c>
      <c r="G4">
        <f>Adressen!G8</f>
        <v>9055</v>
      </c>
      <c r="H4" t="str">
        <f>Adressen!H8</f>
        <v>Bühler</v>
      </c>
      <c r="I4" t="str">
        <f>Adressen!I8</f>
        <v>e Damen und Herren</v>
      </c>
      <c r="J4" s="25">
        <f>Adressen!J8</f>
        <v>0.72574912035651429</v>
      </c>
      <c r="K4" s="25">
        <f>Adressen!K8</f>
        <v>20</v>
      </c>
      <c r="L4" s="25">
        <f>Adressen!L8</f>
        <v>0.50998586835863158</v>
      </c>
      <c r="M4" s="25">
        <f>Adressen!M8</f>
        <v>51</v>
      </c>
      <c r="N4" t="str">
        <f>Adressen!N8</f>
        <v>220, 268, 270</v>
      </c>
      <c r="O4">
        <f>Adressen!O8</f>
        <v>0</v>
      </c>
      <c r="P4">
        <f>Adressen!P8</f>
        <v>0</v>
      </c>
      <c r="Q4">
        <f>Adressen!Q8</f>
        <v>0</v>
      </c>
    </row>
    <row r="5" spans="1:19" x14ac:dyDescent="0.25">
      <c r="A5">
        <f>Adressen!A9</f>
        <v>4</v>
      </c>
      <c r="B5" t="str">
        <f>Adressen!B9</f>
        <v xml:space="preserve">Herr </v>
      </c>
      <c r="C5" t="str">
        <f>Adressen!C9</f>
        <v>Robert + Maya</v>
      </c>
      <c r="D5" s="91" t="str">
        <f>Adressen!D9</f>
        <v>Sporn</v>
      </c>
      <c r="F5" t="str">
        <f>Adressen!F9</f>
        <v>Steigstrasse 12</v>
      </c>
      <c r="G5">
        <f>Adressen!G9</f>
        <v>9055</v>
      </c>
      <c r="H5" t="str">
        <f>Adressen!H9</f>
        <v>Bühler</v>
      </c>
      <c r="I5" t="str">
        <f>Adressen!I9</f>
        <v>e Herr und Frau</v>
      </c>
      <c r="J5" s="25">
        <f>Adressen!J9</f>
        <v>0.67752935608401499</v>
      </c>
      <c r="K5" s="25">
        <f>Adressen!K9</f>
        <v>20</v>
      </c>
      <c r="L5" s="25">
        <f>Adressen!L9</f>
        <v>0.47610170968065912</v>
      </c>
      <c r="M5" s="25">
        <f>Adressen!M9</f>
        <v>47.6</v>
      </c>
      <c r="N5">
        <f>Adressen!N9</f>
        <v>190</v>
      </c>
      <c r="O5">
        <f>Adressen!O9</f>
        <v>0</v>
      </c>
      <c r="P5">
        <f>Adressen!P9</f>
        <v>0</v>
      </c>
      <c r="Q5">
        <f>Adressen!Q9</f>
        <v>0</v>
      </c>
    </row>
    <row r="6" spans="1:19" x14ac:dyDescent="0.25">
      <c r="A6">
        <f>Adressen!A10</f>
        <v>5</v>
      </c>
      <c r="B6" t="str">
        <f>Adressen!B10</f>
        <v>Frau</v>
      </c>
      <c r="C6" t="str">
        <f>Adressen!C10</f>
        <v>Dr. Ingrid</v>
      </c>
      <c r="D6" s="91" t="str">
        <f>Adressen!D10</f>
        <v>Jent</v>
      </c>
      <c r="E6" t="str">
        <f>Adressen!E10</f>
        <v>-Sörensen</v>
      </c>
      <c r="F6" t="str">
        <f>Adressen!F10</f>
        <v>Alte Landstrasse 84</v>
      </c>
      <c r="G6">
        <f>Adressen!G10</f>
        <v>8700</v>
      </c>
      <c r="H6" t="str">
        <f>Adressen!H10</f>
        <v>Küsnacht</v>
      </c>
      <c r="I6" t="str">
        <f>Adressen!I10</f>
        <v>e Frau</v>
      </c>
      <c r="J6" s="25">
        <f>Adressen!J10</f>
        <v>0.88134373698120849</v>
      </c>
      <c r="K6" s="25">
        <f>Adressen!K10</f>
        <v>20</v>
      </c>
      <c r="L6" s="25">
        <f>Adressen!L10</f>
        <v>0.61932262598679511</v>
      </c>
      <c r="M6" s="25">
        <f>Adressen!M10</f>
        <v>61.9</v>
      </c>
      <c r="N6" t="str">
        <f>Adressen!N10</f>
        <v>191, 192</v>
      </c>
      <c r="O6" t="str">
        <f>Adressen!O10</f>
        <v>j.jent@bluewin.ch</v>
      </c>
      <c r="P6">
        <f>Adressen!P10</f>
        <v>0</v>
      </c>
      <c r="Q6">
        <f>Adressen!Q10</f>
        <v>0</v>
      </c>
    </row>
    <row r="7" spans="1:19" x14ac:dyDescent="0.25">
      <c r="A7">
        <f>Adressen!A11</f>
        <v>6</v>
      </c>
      <c r="B7" t="str">
        <f>Adressen!B11</f>
        <v>Frau</v>
      </c>
      <c r="C7" t="str">
        <f>Adressen!C11</f>
        <v>Yvonne</v>
      </c>
      <c r="D7" s="91" t="str">
        <f>Adressen!D11</f>
        <v>Hörler</v>
      </c>
      <c r="E7" t="str">
        <f>Adressen!E11</f>
        <v xml:space="preserve"> </v>
      </c>
      <c r="F7" t="str">
        <f>Adressen!F11</f>
        <v>Lüdenstrasse 25</v>
      </c>
      <c r="G7">
        <f>Adressen!G11</f>
        <v>8500</v>
      </c>
      <c r="H7" t="str">
        <f>Adressen!H11</f>
        <v>Frauenfeld</v>
      </c>
      <c r="I7" t="str">
        <f>Adressen!I11</f>
        <v>e Frau</v>
      </c>
      <c r="J7" s="25">
        <f>Adressen!J11</f>
        <v>0.8495269584195031</v>
      </c>
      <c r="K7" s="25">
        <f>Adressen!K11</f>
        <v>20</v>
      </c>
      <c r="L7" s="25">
        <f>Adressen!L11</f>
        <v>0.59696488970019135</v>
      </c>
      <c r="M7" s="25">
        <f>Adressen!M11</f>
        <v>59.7</v>
      </c>
      <c r="N7">
        <f>Adressen!N11</f>
        <v>194</v>
      </c>
      <c r="O7">
        <f>Adressen!O11</f>
        <v>0</v>
      </c>
      <c r="P7">
        <f>Adressen!P11</f>
        <v>0</v>
      </c>
      <c r="Q7">
        <f>Adressen!Q11</f>
        <v>0</v>
      </c>
    </row>
    <row r="8" spans="1:19" x14ac:dyDescent="0.25">
      <c r="A8">
        <f>Adressen!A12</f>
        <v>7</v>
      </c>
      <c r="B8" t="str">
        <f>Adressen!B12</f>
        <v>Geschätzte</v>
      </c>
      <c r="C8" t="str">
        <f>Adressen!C12</f>
        <v>Freequenc  AG</v>
      </c>
      <c r="D8" s="91">
        <f>Adressen!D12</f>
        <v>0</v>
      </c>
      <c r="E8" t="str">
        <f>Adressen!E12</f>
        <v xml:space="preserve">  </v>
      </c>
      <c r="F8" t="str">
        <f>Adressen!F12</f>
        <v>Greifenstrasse 8</v>
      </c>
      <c r="G8">
        <f>Adressen!G12</f>
        <v>9000</v>
      </c>
      <c r="H8" t="str">
        <f>Adressen!H12</f>
        <v>St. Gallen</v>
      </c>
      <c r="I8" t="str">
        <f>Adressen!I12</f>
        <v>e Damen und Herren</v>
      </c>
      <c r="J8" s="25">
        <f>Adressen!J12</f>
        <v>1.8970821970352421</v>
      </c>
      <c r="K8" s="25">
        <f>Adressen!K12</f>
        <v>20</v>
      </c>
      <c r="L8" s="25">
        <f>Adressen!L12</f>
        <v>1.3330847871058455</v>
      </c>
      <c r="M8" s="25">
        <f>Adressen!M12</f>
        <v>133.30000000000001</v>
      </c>
      <c r="N8">
        <f>Adressen!N12</f>
        <v>195</v>
      </c>
      <c r="O8">
        <f>Adressen!O12</f>
        <v>0</v>
      </c>
      <c r="P8">
        <f>Adressen!P12</f>
        <v>0</v>
      </c>
      <c r="Q8">
        <f>Adressen!Q12</f>
        <v>0</v>
      </c>
    </row>
    <row r="9" spans="1:19" x14ac:dyDescent="0.25">
      <c r="A9">
        <f>Adressen!A13</f>
        <v>8</v>
      </c>
      <c r="B9" t="str">
        <f>Adressen!B13</f>
        <v>Herr und Frau</v>
      </c>
      <c r="C9" t="str">
        <f>Adressen!C13</f>
        <v>Willi und Katharina</v>
      </c>
      <c r="D9" s="91" t="str">
        <f>Adressen!D13</f>
        <v>Suhner</v>
      </c>
      <c r="E9" t="str">
        <f>Adressen!E13</f>
        <v>-Eisenhut</v>
      </c>
      <c r="F9" t="str">
        <f>Adressen!F13</f>
        <v>Steigstrasse 21</v>
      </c>
      <c r="G9">
        <f>Adressen!G13</f>
        <v>9055</v>
      </c>
      <c r="H9" t="str">
        <f>Adressen!H13</f>
        <v>Bühler</v>
      </c>
      <c r="I9" t="str">
        <f>Adressen!I13</f>
        <v>e Herr und Frau</v>
      </c>
      <c r="J9" s="25">
        <f>Adressen!J13</f>
        <v>0.67752935608401499</v>
      </c>
      <c r="K9" s="25">
        <f>Adressen!K13</f>
        <v>20</v>
      </c>
      <c r="L9" s="25">
        <f>Adressen!L13</f>
        <v>0.47610170968065912</v>
      </c>
      <c r="M9" s="25">
        <f>Adressen!M13</f>
        <v>47.6</v>
      </c>
      <c r="N9">
        <f>Adressen!N13</f>
        <v>196</v>
      </c>
      <c r="O9">
        <f>Adressen!O13</f>
        <v>0</v>
      </c>
      <c r="P9">
        <f>Adressen!P13</f>
        <v>0</v>
      </c>
      <c r="Q9">
        <f>Adressen!Q13</f>
        <v>0</v>
      </c>
    </row>
    <row r="10" spans="1:19" x14ac:dyDescent="0.25">
      <c r="A10">
        <f>Adressen!A14</f>
        <v>9</v>
      </c>
      <c r="B10" t="str">
        <f>Adressen!B14</f>
        <v>Herr</v>
      </c>
      <c r="C10" t="str">
        <f>Adressen!C14</f>
        <v xml:space="preserve">Michael  </v>
      </c>
      <c r="D10" s="91" t="str">
        <f>Adressen!D14</f>
        <v>Manetsch</v>
      </c>
      <c r="E10" t="str">
        <f>Adressen!E14</f>
        <v xml:space="preserve"> </v>
      </c>
      <c r="F10" t="str">
        <f>Adressen!F14</f>
        <v>Churfirstenblick 10</v>
      </c>
      <c r="G10">
        <f>Adressen!G14</f>
        <v>8758</v>
      </c>
      <c r="H10" t="str">
        <f>Adressen!H14</f>
        <v>Obstalden</v>
      </c>
      <c r="I10" t="str">
        <f>Adressen!I14</f>
        <v>er Herr</v>
      </c>
      <c r="J10" s="25">
        <f>Adressen!J14</f>
        <v>1.2195528409512271</v>
      </c>
      <c r="K10" s="25">
        <f>Adressen!K14</f>
        <v>20</v>
      </c>
      <c r="L10" s="25">
        <f>Adressen!L14</f>
        <v>0.85698307742518653</v>
      </c>
      <c r="M10" s="25">
        <f>Adressen!M14</f>
        <v>85.7</v>
      </c>
      <c r="N10">
        <f>Adressen!N14</f>
        <v>199</v>
      </c>
      <c r="O10">
        <f>Adressen!O14</f>
        <v>0</v>
      </c>
      <c r="P10">
        <f>Adressen!P14</f>
        <v>0</v>
      </c>
      <c r="Q10">
        <f>Adressen!Q14</f>
        <v>0</v>
      </c>
    </row>
    <row r="11" spans="1:19" x14ac:dyDescent="0.25">
      <c r="A11">
        <f>Adressen!A15</f>
        <v>10</v>
      </c>
      <c r="B11" t="s">
        <v>94</v>
      </c>
      <c r="C11" t="s">
        <v>478</v>
      </c>
      <c r="D11" s="91" t="s">
        <v>479</v>
      </c>
      <c r="E11" t="str">
        <f>Adressen!E15</f>
        <v xml:space="preserve"> </v>
      </c>
      <c r="F11" t="str">
        <f>Adressen!F15</f>
        <v>Wässerwiesenstrasse 91</v>
      </c>
      <c r="G11">
        <f>Adressen!G15</f>
        <v>8408</v>
      </c>
      <c r="H11" t="str">
        <f>Adressen!H15</f>
        <v>Winterthur</v>
      </c>
      <c r="I11" t="str">
        <f>Adressen!I15</f>
        <v>e Herren</v>
      </c>
      <c r="J11" s="25">
        <f>Adressen!J15</f>
        <v>1.2431308625429507</v>
      </c>
      <c r="K11" s="25">
        <f>Adressen!K15</f>
        <v>20</v>
      </c>
      <c r="L11" s="25">
        <f>Adressen!L15</f>
        <v>0.87355141692207339</v>
      </c>
      <c r="M11" s="25">
        <f>Adressen!M15</f>
        <v>87.4</v>
      </c>
      <c r="N11">
        <f>Adressen!N15</f>
        <v>200</v>
      </c>
      <c r="O11" t="str">
        <f>Adressen!O15</f>
        <v>heinz.schiess@bluewin.ch</v>
      </c>
      <c r="P11">
        <f>Adressen!P15</f>
        <v>0</v>
      </c>
      <c r="Q11">
        <f>Adressen!Q15</f>
        <v>0</v>
      </c>
    </row>
    <row r="12" spans="1:19" x14ac:dyDescent="0.25">
      <c r="A12">
        <f>Adressen!A16</f>
        <v>11</v>
      </c>
      <c r="B12" t="str">
        <f>Adressen!B16</f>
        <v>Herr</v>
      </c>
      <c r="C12" t="str">
        <f>Adressen!C16</f>
        <v>Roland</v>
      </c>
      <c r="D12" s="91" t="str">
        <f>Adressen!D16</f>
        <v>Ulmann</v>
      </c>
      <c r="E12" t="str">
        <f>Adressen!E16</f>
        <v>-Manser</v>
      </c>
      <c r="F12" t="str">
        <f>Adressen!F16</f>
        <v>Steigstrasse 43</v>
      </c>
      <c r="G12">
        <f>Adressen!G16</f>
        <v>9055</v>
      </c>
      <c r="H12" t="str">
        <f>Adressen!H16</f>
        <v>Bühler</v>
      </c>
      <c r="I12" t="str">
        <f>Adressen!I16</f>
        <v>er Herr</v>
      </c>
      <c r="J12" s="25">
        <f>Adressen!J16</f>
        <v>0.67752935608401499</v>
      </c>
      <c r="K12" s="25">
        <f>Adressen!K16</f>
        <v>20</v>
      </c>
      <c r="L12" s="25">
        <f>Adressen!L16</f>
        <v>0.47610170968065912</v>
      </c>
      <c r="M12" s="25">
        <f>Adressen!M16</f>
        <v>47.6</v>
      </c>
      <c r="N12">
        <f>Adressen!N16</f>
        <v>201</v>
      </c>
      <c r="O12">
        <f>Adressen!O16</f>
        <v>0</v>
      </c>
      <c r="P12">
        <f>Adressen!P16</f>
        <v>0</v>
      </c>
      <c r="Q12">
        <f>Adressen!Q16</f>
        <v>0</v>
      </c>
    </row>
    <row r="13" spans="1:19" x14ac:dyDescent="0.25">
      <c r="A13">
        <f>Adressen!A17</f>
        <v>12</v>
      </c>
      <c r="B13" t="str">
        <f>Adressen!B17</f>
        <v>Herr und Frau</v>
      </c>
      <c r="C13" t="str">
        <f>Adressen!C17</f>
        <v>Lukas und Susanne</v>
      </c>
      <c r="D13" s="91" t="str">
        <f>Adressen!D17</f>
        <v>Joller</v>
      </c>
      <c r="E13" t="str">
        <f>Adressen!E17</f>
        <v>-Inhelder</v>
      </c>
      <c r="F13" t="str">
        <f>Adressen!F17</f>
        <v>Steigstrasse 42</v>
      </c>
      <c r="G13">
        <f>Adressen!G17</f>
        <v>9055</v>
      </c>
      <c r="H13" t="str">
        <f>Adressen!H17</f>
        <v>Bühler</v>
      </c>
      <c r="I13" t="str">
        <f>Adressen!I17</f>
        <v>e Herr und Frau</v>
      </c>
      <c r="J13" s="25">
        <f>Adressen!J17</f>
        <v>1.3687538388856748</v>
      </c>
      <c r="K13" s="25">
        <f>Adressen!K17</f>
        <v>20</v>
      </c>
      <c r="L13" s="25">
        <f>Adressen!L17</f>
        <v>0.96182702191966329</v>
      </c>
      <c r="M13" s="25">
        <f>Adressen!M17</f>
        <v>96.2</v>
      </c>
      <c r="N13" t="str">
        <f>Adressen!N17</f>
        <v>101, 202</v>
      </c>
      <c r="O13">
        <f>Adressen!O17</f>
        <v>0</v>
      </c>
      <c r="P13">
        <f>Adressen!P17</f>
        <v>0</v>
      </c>
      <c r="Q13">
        <f>Adressen!Q17</f>
        <v>0</v>
      </c>
    </row>
    <row r="14" spans="1:19" x14ac:dyDescent="0.25">
      <c r="A14">
        <f>Adressen!A18</f>
        <v>13</v>
      </c>
      <c r="B14" t="str">
        <f>Adressen!B18</f>
        <v>Herr Smail Hadjidj</v>
      </c>
      <c r="C14" t="str">
        <f>Adressen!C18</f>
        <v>Frau Harlis Schweizer</v>
      </c>
      <c r="D14" s="91">
        <f>Adressen!D18</f>
        <v>0</v>
      </c>
      <c r="E14" t="str">
        <f>Adressen!E18</f>
        <v xml:space="preserve">  </v>
      </c>
      <c r="F14" t="str">
        <f>Adressen!F18</f>
        <v>Steigstrasse 36</v>
      </c>
      <c r="G14">
        <f>Adressen!G18</f>
        <v>9055</v>
      </c>
      <c r="H14" t="str">
        <f>Adressen!H18</f>
        <v>Bühler</v>
      </c>
      <c r="I14" t="str">
        <f>Adressen!I18</f>
        <v>e Frau Schweizer und Herr Hadjidj</v>
      </c>
      <c r="J14" s="25">
        <f>Adressen!J18</f>
        <v>0.67752935608401499</v>
      </c>
      <c r="K14" s="25">
        <f>Adressen!K18</f>
        <v>20</v>
      </c>
      <c r="L14" s="25">
        <f>Adressen!L18</f>
        <v>0.47610170968065912</v>
      </c>
      <c r="M14" s="25">
        <f>Adressen!M18</f>
        <v>47.6</v>
      </c>
      <c r="N14">
        <f>Adressen!N18</f>
        <v>203</v>
      </c>
      <c r="O14">
        <f>Adressen!O18</f>
        <v>0</v>
      </c>
      <c r="P14">
        <f>Adressen!P18</f>
        <v>0</v>
      </c>
      <c r="Q14">
        <f>Adressen!Q18</f>
        <v>0</v>
      </c>
    </row>
    <row r="15" spans="1:19" x14ac:dyDescent="0.25">
      <c r="A15">
        <f>Adressen!A19</f>
        <v>14</v>
      </c>
      <c r="B15" t="str">
        <f>Adressen!B19</f>
        <v>Herr und Frau</v>
      </c>
      <c r="C15" t="str">
        <f>Adressen!C19</f>
        <v>Klaus + Brigitte</v>
      </c>
      <c r="D15" s="91" t="str">
        <f>Adressen!D19</f>
        <v>Schobel</v>
      </c>
      <c r="E15" t="str">
        <f>Adressen!E19</f>
        <v xml:space="preserve"> </v>
      </c>
      <c r="F15" t="str">
        <f>Adressen!F19</f>
        <v>Steigstrasse 32</v>
      </c>
      <c r="G15">
        <f>Adressen!G19</f>
        <v>9055</v>
      </c>
      <c r="H15" t="str">
        <f>Adressen!H19</f>
        <v>Bühler</v>
      </c>
      <c r="I15" t="s">
        <v>353</v>
      </c>
      <c r="J15" s="25">
        <f>Adressen!J19</f>
        <v>0.67752935608401499</v>
      </c>
      <c r="K15" s="25">
        <f>Adressen!K19</f>
        <v>20</v>
      </c>
      <c r="L15" s="25">
        <f>Adressen!L19</f>
        <v>0.47610170968065912</v>
      </c>
      <c r="M15" s="25">
        <f>Adressen!M19</f>
        <v>47.6</v>
      </c>
      <c r="N15">
        <f>Adressen!N19</f>
        <v>204</v>
      </c>
      <c r="O15">
        <f>Adressen!O19</f>
        <v>0</v>
      </c>
      <c r="P15">
        <f>Adressen!P19</f>
        <v>0</v>
      </c>
      <c r="Q15">
        <f>Adressen!Q19</f>
        <v>0</v>
      </c>
    </row>
    <row r="16" spans="1:19" x14ac:dyDescent="0.25">
      <c r="A16">
        <f>Adressen!A20</f>
        <v>15</v>
      </c>
      <c r="B16" t="str">
        <f>Adressen!B20</f>
        <v>Herr</v>
      </c>
      <c r="C16" t="str">
        <f>Adressen!C20</f>
        <v>Ernst</v>
      </c>
      <c r="D16" s="91" t="str">
        <f>Adressen!D20</f>
        <v>Schneider</v>
      </c>
      <c r="E16" t="str">
        <f>Adressen!E20</f>
        <v xml:space="preserve"> </v>
      </c>
      <c r="F16" t="str">
        <f>Adressen!F20</f>
        <v>Krans-Lachenstr. 45</v>
      </c>
      <c r="G16">
        <f>Adressen!G20</f>
        <v>9450</v>
      </c>
      <c r="H16" t="str">
        <f>Adressen!H20</f>
        <v>Altstätten</v>
      </c>
      <c r="I16" t="str">
        <f>Adressen!I20</f>
        <v>er Herr</v>
      </c>
      <c r="J16" s="25">
        <f>Adressen!J20</f>
        <v>0.82026672396142142</v>
      </c>
      <c r="K16" s="25">
        <f>Adressen!K20</f>
        <v>20</v>
      </c>
      <c r="L16" s="25">
        <f>Adressen!L20</f>
        <v>0.5764036438647826</v>
      </c>
      <c r="M16" s="25">
        <f>Adressen!M20</f>
        <v>57.6</v>
      </c>
      <c r="N16" t="str">
        <f>Adressen!N20</f>
        <v>206, 263, 641, 658</v>
      </c>
      <c r="O16">
        <f>Adressen!O20</f>
        <v>0</v>
      </c>
      <c r="P16">
        <f>Adressen!P20</f>
        <v>0</v>
      </c>
      <c r="Q16">
        <f>Adressen!Q20</f>
        <v>0</v>
      </c>
    </row>
    <row r="17" spans="1:17" x14ac:dyDescent="0.25">
      <c r="A17">
        <f>Adressen!A21</f>
        <v>16</v>
      </c>
      <c r="B17" t="str">
        <f>Adressen!B21</f>
        <v>Herr</v>
      </c>
      <c r="C17" t="str">
        <f>Adressen!C21</f>
        <v>Hans</v>
      </c>
      <c r="D17" s="91" t="str">
        <f>Adressen!D21</f>
        <v>Inauen</v>
      </c>
      <c r="E17" t="str">
        <f>Adressen!E21</f>
        <v>-Fässler</v>
      </c>
      <c r="F17" t="str">
        <f>Adressen!F21</f>
        <v>Steigbach 80</v>
      </c>
      <c r="G17">
        <f>Adressen!G21</f>
        <v>9055</v>
      </c>
      <c r="H17" t="str">
        <f>Adressen!H21</f>
        <v>Bühler</v>
      </c>
      <c r="I17" t="str">
        <f>Adressen!I21</f>
        <v>er Herr</v>
      </c>
      <c r="J17" s="25">
        <f>Adressen!J21</f>
        <v>2.6181336067974312</v>
      </c>
      <c r="K17" s="25">
        <f>Adressen!K21</f>
        <v>20</v>
      </c>
      <c r="L17" s="25">
        <f>Adressen!L21</f>
        <v>1.8397695615333298</v>
      </c>
      <c r="M17" s="25">
        <f>Adressen!M21</f>
        <v>184</v>
      </c>
      <c r="N17" t="str">
        <f>Adressen!N21</f>
        <v>217, 219</v>
      </c>
      <c r="O17">
        <f>Adressen!O21</f>
        <v>0</v>
      </c>
      <c r="P17">
        <f>Adressen!P21</f>
        <v>0</v>
      </c>
      <c r="Q17">
        <f>Adressen!Q21</f>
        <v>0</v>
      </c>
    </row>
    <row r="18" spans="1:17" x14ac:dyDescent="0.25">
      <c r="A18">
        <f>Adressen!A22</f>
        <v>17</v>
      </c>
      <c r="B18" t="str">
        <f>Adressen!B22</f>
        <v>Frau</v>
      </c>
      <c r="C18" t="str">
        <f>Adressen!C22</f>
        <v>Rebekka</v>
      </c>
      <c r="D18" s="91" t="str">
        <f>Adressen!D22</f>
        <v>Benz</v>
      </c>
      <c r="E18" t="str">
        <f>Adressen!E22</f>
        <v xml:space="preserve"> -Koller</v>
      </c>
      <c r="F18" t="str">
        <f>Adressen!F22</f>
        <v>Steigstrasse 71</v>
      </c>
      <c r="G18">
        <f>Adressen!G22</f>
        <v>9055</v>
      </c>
      <c r="H18" t="str">
        <f>Adressen!H22</f>
        <v>Bühler</v>
      </c>
      <c r="I18" t="str">
        <f>Adressen!I22</f>
        <v>e Frau</v>
      </c>
      <c r="J18" s="25">
        <f>Adressen!J22</f>
        <v>2.0193347447224927</v>
      </c>
      <c r="K18" s="25">
        <f>Adressen!K22</f>
        <v>20</v>
      </c>
      <c r="L18" s="25">
        <f>Adressen!L22</f>
        <v>1.9674365399041585</v>
      </c>
      <c r="M18" s="25">
        <f>Adressen!M22</f>
        <v>196.7</v>
      </c>
      <c r="N18" t="str">
        <f>Adressen!N22</f>
        <v>218, 264, 596</v>
      </c>
      <c r="O18">
        <f>Adressen!O22</f>
        <v>0</v>
      </c>
      <c r="P18">
        <f>Adressen!P22</f>
        <v>0</v>
      </c>
      <c r="Q18">
        <f>Adressen!Q22</f>
        <v>0</v>
      </c>
    </row>
    <row r="19" spans="1:17" x14ac:dyDescent="0.25">
      <c r="A19">
        <f>Adressen!A23</f>
        <v>18</v>
      </c>
      <c r="B19" t="str">
        <f>Adressen!B23</f>
        <v>Herr</v>
      </c>
      <c r="C19" t="str">
        <f>Adressen!C23</f>
        <v xml:space="preserve">Willi  </v>
      </c>
      <c r="D19" s="91" t="str">
        <f>Adressen!D23</f>
        <v>Staub</v>
      </c>
      <c r="E19" t="str">
        <f>Adressen!E23</f>
        <v xml:space="preserve"> </v>
      </c>
      <c r="F19" t="str">
        <f>Adressen!F23</f>
        <v>Trogenerstrasse 61</v>
      </c>
      <c r="G19">
        <f>Adressen!G23</f>
        <v>9055</v>
      </c>
      <c r="H19" t="str">
        <f>Adressen!H23</f>
        <v>Bühler</v>
      </c>
      <c r="I19" t="str">
        <f>Adressen!I23</f>
        <v>er Herr</v>
      </c>
      <c r="J19" s="25">
        <f>Adressen!J23</f>
        <v>3.3876467804200749</v>
      </c>
      <c r="K19" s="25">
        <f>Adressen!K23</f>
        <v>20</v>
      </c>
      <c r="L19" s="25">
        <f>Adressen!L23</f>
        <v>2.3805085484032955</v>
      </c>
      <c r="M19" s="25">
        <f>Adressen!M23</f>
        <v>238.1</v>
      </c>
      <c r="N19">
        <f>Adressen!N23</f>
        <v>221</v>
      </c>
      <c r="O19">
        <f>Adressen!O23</f>
        <v>0</v>
      </c>
      <c r="P19">
        <f>Adressen!P23</f>
        <v>0</v>
      </c>
      <c r="Q19">
        <f>Adressen!Q23</f>
        <v>0</v>
      </c>
    </row>
    <row r="20" spans="1:17" x14ac:dyDescent="0.25">
      <c r="A20">
        <f>Adressen!A24</f>
        <v>19</v>
      </c>
      <c r="B20" t="str">
        <f>Adressen!B24</f>
        <v>Herr und Frau</v>
      </c>
      <c r="C20" t="str">
        <f>Adressen!C24</f>
        <v>Edwin und Irene</v>
      </c>
      <c r="D20" s="91" t="str">
        <f>Adressen!D24</f>
        <v>Manetsch</v>
      </c>
      <c r="E20" t="str">
        <f>Adressen!E24</f>
        <v>-Kessler</v>
      </c>
      <c r="F20" t="str">
        <f>Adressen!F24</f>
        <v>Steigstrasse 56</v>
      </c>
      <c r="G20">
        <f>Adressen!G24</f>
        <v>9055</v>
      </c>
      <c r="H20" t="str">
        <f>Adressen!H24</f>
        <v>Bühler</v>
      </c>
      <c r="I20" t="str">
        <f>Adressen!I24</f>
        <v>e Herr und Frau</v>
      </c>
      <c r="J20" s="25">
        <f>Adressen!J24</f>
        <v>2.574611553119257</v>
      </c>
      <c r="K20" s="25">
        <f>Adressen!K24</f>
        <v>20</v>
      </c>
      <c r="L20" s="25">
        <f>Adressen!L24</f>
        <v>1.8091864967865048</v>
      </c>
      <c r="M20" s="25">
        <f>Adressen!M24</f>
        <v>180.9</v>
      </c>
      <c r="N20">
        <f>Adressen!N24</f>
        <v>222</v>
      </c>
      <c r="O20">
        <f>Adressen!O24</f>
        <v>0</v>
      </c>
      <c r="P20">
        <f>Adressen!P24</f>
        <v>0</v>
      </c>
      <c r="Q20">
        <f>Adressen!Q24</f>
        <v>0</v>
      </c>
    </row>
    <row r="21" spans="1:17" x14ac:dyDescent="0.25">
      <c r="A21">
        <f>Adressen!A25</f>
        <v>20</v>
      </c>
      <c r="B21" t="str">
        <f>Adressen!B25</f>
        <v>Frau</v>
      </c>
      <c r="C21" t="str">
        <f>Adressen!C25</f>
        <v>Margrith</v>
      </c>
      <c r="D21" s="91" t="str">
        <f>Adressen!D25</f>
        <v>Nicolet</v>
      </c>
      <c r="E21" t="str">
        <f>Adressen!E25</f>
        <v>-Zuberbühler</v>
      </c>
      <c r="F21" t="str">
        <f>Adressen!F25</f>
        <v>Chemin de Vert-Pré 8</v>
      </c>
      <c r="G21">
        <f>Adressen!G25</f>
        <v>1213</v>
      </c>
      <c r="H21" t="str">
        <f>Adressen!H25</f>
        <v>Petit-Lancy</v>
      </c>
      <c r="I21" t="str">
        <f>Adressen!I25</f>
        <v>e Frau</v>
      </c>
      <c r="J21" s="25">
        <f>Adressen!J25</f>
        <v>0.44018178892303678</v>
      </c>
      <c r="K21" s="25">
        <f>Adressen!K25</f>
        <v>20</v>
      </c>
      <c r="L21" s="25">
        <f>Adressen!L25</f>
        <v>0.3093169327567285</v>
      </c>
      <c r="M21" s="25">
        <f>Adressen!M25</f>
        <v>30.9</v>
      </c>
      <c r="N21" t="str">
        <f>Adressen!N25</f>
        <v>259, 262, 664, 665</v>
      </c>
      <c r="O21">
        <f>Adressen!O25</f>
        <v>0</v>
      </c>
      <c r="P21">
        <f>Adressen!P25</f>
        <v>0</v>
      </c>
      <c r="Q21">
        <f>Adressen!Q25</f>
        <v>0</v>
      </c>
    </row>
    <row r="22" spans="1:17" x14ac:dyDescent="0.25">
      <c r="A22">
        <f>Adressen!A26</f>
        <v>21</v>
      </c>
      <c r="B22" t="str">
        <f>Adressen!B26</f>
        <v>Frau</v>
      </c>
      <c r="C22" t="str">
        <f>Adressen!C26</f>
        <v>Claudia</v>
      </c>
      <c r="D22" s="91" t="str">
        <f>Adressen!D26</f>
        <v>Graber</v>
      </c>
      <c r="E22" t="str">
        <f>Adressen!E26</f>
        <v xml:space="preserve"> </v>
      </c>
      <c r="F22" t="str">
        <f>Adressen!F26</f>
        <v>Am Rähn 31</v>
      </c>
      <c r="G22">
        <f>Adressen!G26</f>
        <v>9055</v>
      </c>
      <c r="H22" t="str">
        <f>Adressen!H26</f>
        <v>Bühler</v>
      </c>
      <c r="I22" t="str">
        <f>Adressen!I26</f>
        <v>e Frau</v>
      </c>
      <c r="J22" s="25">
        <f>Adressen!J26</f>
        <v>0.83995572704922294</v>
      </c>
      <c r="K22" s="25">
        <f>Adressen!K26</f>
        <v>20</v>
      </c>
      <c r="L22" s="25">
        <f>Adressen!L26</f>
        <v>0.59023915954810258</v>
      </c>
      <c r="M22" s="25">
        <f>Adressen!M26</f>
        <v>59</v>
      </c>
      <c r="N22" t="str">
        <f>Adressen!N26</f>
        <v>260; 674</v>
      </c>
      <c r="O22">
        <f>Adressen!O26</f>
        <v>0</v>
      </c>
      <c r="P22">
        <f>Adressen!P26</f>
        <v>0</v>
      </c>
      <c r="Q22">
        <f>Adressen!Q26</f>
        <v>0</v>
      </c>
    </row>
    <row r="23" spans="1:17" x14ac:dyDescent="0.25">
      <c r="A23">
        <f>Adressen!A27</f>
        <v>22</v>
      </c>
      <c r="B23" t="str">
        <f>Adressen!B27</f>
        <v>Herr und Frau</v>
      </c>
      <c r="C23" t="str">
        <f>Adressen!C27</f>
        <v>Viktor und Andrea</v>
      </c>
      <c r="D23" s="91" t="str">
        <f>Adressen!D27</f>
        <v>Meier</v>
      </c>
      <c r="E23" t="str">
        <f>Adressen!E27</f>
        <v>-Mittelholzer</v>
      </c>
      <c r="F23" t="str">
        <f>Adressen!F27</f>
        <v>Steigstrasse 51</v>
      </c>
      <c r="G23">
        <f>Adressen!G27</f>
        <v>9055</v>
      </c>
      <c r="H23" t="str">
        <f>Adressen!H27</f>
        <v>Bühler</v>
      </c>
      <c r="I23" t="str">
        <f>Adressen!I27</f>
        <v>e Herr und Frau</v>
      </c>
      <c r="J23" s="25">
        <f>Adressen!J27</f>
        <v>0.67752935608401499</v>
      </c>
      <c r="K23" s="25">
        <f>Adressen!K27</f>
        <v>20</v>
      </c>
      <c r="L23" s="25">
        <f>Adressen!L27</f>
        <v>0.47610170968065912</v>
      </c>
      <c r="M23" s="25">
        <f>Adressen!M27</f>
        <v>47.6</v>
      </c>
      <c r="N23">
        <f>Adressen!N27</f>
        <v>378</v>
      </c>
      <c r="O23" t="str">
        <f>Adressen!O27</f>
        <v>meier-steig@bluewin.ch</v>
      </c>
      <c r="P23">
        <f>Adressen!P27</f>
        <v>0</v>
      </c>
      <c r="Q23">
        <f>Adressen!Q27</f>
        <v>0</v>
      </c>
    </row>
    <row r="24" spans="1:17" x14ac:dyDescent="0.25">
      <c r="A24">
        <f>Adressen!A28</f>
        <v>23</v>
      </c>
      <c r="B24" t="str">
        <f>Adressen!B28</f>
        <v>Herr</v>
      </c>
      <c r="C24" t="str">
        <f>Adressen!C28</f>
        <v>Johannes</v>
      </c>
      <c r="D24" s="91" t="str">
        <f>Adressen!D28</f>
        <v>Koller</v>
      </c>
      <c r="E24" t="str">
        <f>Adressen!E28</f>
        <v xml:space="preserve"> </v>
      </c>
      <c r="F24" t="str">
        <f>Adressen!F28</f>
        <v>Walchestrasse 27</v>
      </c>
      <c r="G24">
        <f>Adressen!G28</f>
        <v>8006</v>
      </c>
      <c r="H24" t="str">
        <f>Adressen!H28</f>
        <v>Zürich</v>
      </c>
      <c r="I24" t="str">
        <f>Adressen!I28</f>
        <v>er Herr</v>
      </c>
      <c r="J24" s="25">
        <f>Adressen!J28</f>
        <v>0.67752935608401499</v>
      </c>
      <c r="K24" s="25">
        <f>Adressen!K28</f>
        <v>20</v>
      </c>
      <c r="L24" s="25">
        <f>Adressen!L28</f>
        <v>0.47610170968065912</v>
      </c>
      <c r="M24" s="25">
        <f>Adressen!M28</f>
        <v>47.6</v>
      </c>
      <c r="N24">
        <f>Adressen!N28</f>
        <v>381</v>
      </c>
      <c r="O24" t="str">
        <f>Adressen!O28</f>
        <v>jokoller@netsurfer.ch</v>
      </c>
      <c r="P24">
        <f>Adressen!P28</f>
        <v>0</v>
      </c>
      <c r="Q24">
        <f>Adressen!Q28</f>
        <v>0</v>
      </c>
    </row>
    <row r="25" spans="1:17" x14ac:dyDescent="0.25">
      <c r="A25">
        <f>Adressen!A29</f>
        <v>24</v>
      </c>
      <c r="B25" t="str">
        <f>Adressen!B29</f>
        <v>Herr und Frau</v>
      </c>
      <c r="C25" t="str">
        <f>Adressen!C29</f>
        <v>Albert und Klara</v>
      </c>
      <c r="D25" s="91" t="str">
        <f>Adressen!D29</f>
        <v>Zimmermann</v>
      </c>
      <c r="E25" t="str">
        <f>Adressen!E29</f>
        <v>-Ulmann</v>
      </c>
      <c r="F25" t="str">
        <f>Adressen!F29</f>
        <v>Steigstrasse 45</v>
      </c>
      <c r="G25">
        <f>Adressen!G29</f>
        <v>9055</v>
      </c>
      <c r="H25" t="str">
        <f>Adressen!H29</f>
        <v>Bühler</v>
      </c>
      <c r="I25" t="str">
        <f>Adressen!I29</f>
        <v>e Herr und Frau</v>
      </c>
      <c r="J25" s="25">
        <f>Adressen!J29</f>
        <v>0.67752935608401499</v>
      </c>
      <c r="K25" s="25">
        <f>Adressen!K29</f>
        <v>20</v>
      </c>
      <c r="L25" s="25">
        <f>Adressen!L29</f>
        <v>0.47610170968065912</v>
      </c>
      <c r="M25" s="25">
        <f>Adressen!M29</f>
        <v>47.6</v>
      </c>
      <c r="N25">
        <f>Adressen!N29</f>
        <v>383</v>
      </c>
      <c r="O25">
        <f>Adressen!O29</f>
        <v>0</v>
      </c>
      <c r="P25">
        <f>Adressen!P29</f>
        <v>0</v>
      </c>
      <c r="Q25">
        <f>Adressen!Q29</f>
        <v>0</v>
      </c>
    </row>
    <row r="26" spans="1:17" x14ac:dyDescent="0.25">
      <c r="A26">
        <f>Adressen!A30</f>
        <v>25</v>
      </c>
      <c r="B26" t="str">
        <f>Adressen!B30</f>
        <v>Herr</v>
      </c>
      <c r="C26" t="str">
        <f>Adressen!C30</f>
        <v>Johann</v>
      </c>
      <c r="D26" s="91" t="str">
        <f>Adressen!D30</f>
        <v>Isenring</v>
      </c>
      <c r="E26" t="str">
        <f>Adressen!E30</f>
        <v xml:space="preserve"> </v>
      </c>
      <c r="F26" t="str">
        <f>Adressen!F30</f>
        <v>Steigstrasse 47</v>
      </c>
      <c r="G26">
        <f>Adressen!G30</f>
        <v>9055</v>
      </c>
      <c r="H26" t="str">
        <f>Adressen!H30</f>
        <v>Bühler</v>
      </c>
      <c r="I26" t="str">
        <f>Adressen!I30</f>
        <v>er Herr</v>
      </c>
      <c r="J26" s="25">
        <f>Adressen!J30</f>
        <v>0.67752935608401499</v>
      </c>
      <c r="K26" s="25">
        <f>Adressen!K30</f>
        <v>20</v>
      </c>
      <c r="L26" s="25">
        <f>Adressen!L30</f>
        <v>0.47610170968065912</v>
      </c>
      <c r="M26" s="25">
        <f>Adressen!M30</f>
        <v>47.6</v>
      </c>
      <c r="N26">
        <f>Adressen!N30</f>
        <v>384</v>
      </c>
      <c r="O26">
        <f>Adressen!O30</f>
        <v>0</v>
      </c>
      <c r="P26" t="str">
        <f>Adressen!P30</f>
        <v xml:space="preserve"> </v>
      </c>
      <c r="Q26">
        <f>Adressen!Q30</f>
        <v>0</v>
      </c>
    </row>
    <row r="27" spans="1:17" x14ac:dyDescent="0.25">
      <c r="A27">
        <f>Adressen!A31</f>
        <v>26</v>
      </c>
      <c r="B27" t="str">
        <f>Adressen!B31</f>
        <v>Herr und Frau</v>
      </c>
      <c r="C27" t="str">
        <f>Adressen!C31</f>
        <v>Ernst und Emilia</v>
      </c>
      <c r="D27" s="91" t="str">
        <f>Adressen!D31</f>
        <v>Schefer</v>
      </c>
      <c r="E27" t="str">
        <f>Adressen!E31</f>
        <v>-Koller</v>
      </c>
      <c r="F27" t="str">
        <f>Adressen!F31</f>
        <v>Oberer Mempfel 14</v>
      </c>
      <c r="G27">
        <f>Adressen!G31</f>
        <v>9055</v>
      </c>
      <c r="H27" t="str">
        <f>Adressen!H31</f>
        <v>Bühler</v>
      </c>
      <c r="I27" t="str">
        <f>Adressen!I31</f>
        <v>e Herr und Frau</v>
      </c>
      <c r="J27" s="25">
        <f>Adressen!J31</f>
        <v>0.67752935608401499</v>
      </c>
      <c r="K27" s="25">
        <f>Adressen!K31</f>
        <v>20</v>
      </c>
      <c r="L27" s="25">
        <f>Adressen!L31</f>
        <v>2.6923882698014623</v>
      </c>
      <c r="M27" s="25">
        <f>Adressen!M31</f>
        <v>269.2</v>
      </c>
      <c r="N27">
        <f>Adressen!N31</f>
        <v>388</v>
      </c>
      <c r="O27">
        <f>Adressen!O31</f>
        <v>0</v>
      </c>
      <c r="P27">
        <f>Adressen!P31</f>
        <v>0</v>
      </c>
      <c r="Q27">
        <f>Adressen!Q31</f>
        <v>0</v>
      </c>
    </row>
    <row r="28" spans="1:17" x14ac:dyDescent="0.25">
      <c r="A28">
        <f>Adressen!A32</f>
        <v>27</v>
      </c>
      <c r="B28" t="str">
        <f>Adressen!B32</f>
        <v>Herr Bernhard Fürer</v>
      </c>
      <c r="C28" t="str">
        <f>Adressen!C32</f>
        <v>Herr Karl Fürer</v>
      </c>
      <c r="D28" s="91">
        <f>Adressen!D32</f>
        <v>0</v>
      </c>
      <c r="E28">
        <f>Adressen!E32</f>
        <v>0</v>
      </c>
      <c r="F28" t="str">
        <f>Adressen!F32</f>
        <v>Hochbühlstrasse 24</v>
      </c>
      <c r="G28">
        <f>Adressen!G32</f>
        <v>9532</v>
      </c>
      <c r="H28" t="s">
        <v>466</v>
      </c>
      <c r="I28" t="str">
        <f>Adressen!I32</f>
        <v>er Herr</v>
      </c>
      <c r="J28" s="25">
        <f>Adressen!J32</f>
        <v>8.5368698866585895</v>
      </c>
      <c r="K28" s="25">
        <f>Adressen!K32</f>
        <v>20</v>
      </c>
      <c r="L28" s="25">
        <f>Adressen!L32</f>
        <v>5.9988815419763055</v>
      </c>
      <c r="M28" s="25">
        <f>Adressen!M32</f>
        <v>599.9</v>
      </c>
      <c r="N28">
        <f>Adressen!N32</f>
        <v>421</v>
      </c>
      <c r="O28">
        <f>Adressen!O32</f>
        <v>0</v>
      </c>
      <c r="P28">
        <f>Adressen!P32</f>
        <v>0</v>
      </c>
      <c r="Q28">
        <f>Adressen!Q32</f>
        <v>0</v>
      </c>
    </row>
    <row r="29" spans="1:17" x14ac:dyDescent="0.25">
      <c r="A29">
        <f>Adressen!A33</f>
        <v>28</v>
      </c>
      <c r="B29" t="str">
        <f>Adressen!B33</f>
        <v>Frau</v>
      </c>
      <c r="C29" t="str">
        <f>Adressen!C33</f>
        <v>Sonja</v>
      </c>
      <c r="D29" s="91" t="str">
        <f>Adressen!D33</f>
        <v>Di Bella</v>
      </c>
      <c r="E29" t="str">
        <f>Adressen!E33</f>
        <v xml:space="preserve">  -Knecht</v>
      </c>
      <c r="F29" t="str">
        <f>Adressen!F33</f>
        <v>Böhlstrasse 16</v>
      </c>
      <c r="G29">
        <f>Adressen!G33</f>
        <v>9055</v>
      </c>
      <c r="H29" t="str">
        <f>Adressen!H33</f>
        <v>Bühler</v>
      </c>
      <c r="I29" t="str">
        <f>Adressen!I33</f>
        <v>e Frau</v>
      </c>
      <c r="J29" s="25">
        <f>Adressen!J33</f>
        <v>6.5042818184065441</v>
      </c>
      <c r="K29" s="25">
        <f>Adressen!K33</f>
        <v>20</v>
      </c>
      <c r="L29" s="25">
        <f>Adressen!L33</f>
        <v>6.8228286651865799</v>
      </c>
      <c r="M29" s="25">
        <f>Adressen!M33</f>
        <v>682.3</v>
      </c>
      <c r="N29" t="str">
        <f>Adressen!N33</f>
        <v>403, 429</v>
      </c>
      <c r="O29">
        <f>Adressen!O33</f>
        <v>0</v>
      </c>
      <c r="P29">
        <f>Adressen!P33</f>
        <v>0</v>
      </c>
      <c r="Q29">
        <f>Adressen!Q33</f>
        <v>0</v>
      </c>
    </row>
    <row r="30" spans="1:17" x14ac:dyDescent="0.25">
      <c r="A30">
        <f>Adressen!A34</f>
        <v>29</v>
      </c>
      <c r="B30" t="str">
        <f>Adressen!B34</f>
        <v>Herr</v>
      </c>
      <c r="C30" t="str">
        <f>Adressen!C34</f>
        <v>Markus</v>
      </c>
      <c r="D30" s="91" t="str">
        <f>Adressen!D34</f>
        <v>Hansmann</v>
      </c>
      <c r="E30" t="str">
        <f>Adressen!E34</f>
        <v xml:space="preserve"> </v>
      </c>
      <c r="F30" t="str">
        <f>Adressen!F34</f>
        <v>Böhlstrasse 26</v>
      </c>
      <c r="G30">
        <f>Adressen!G34</f>
        <v>9055</v>
      </c>
      <c r="H30" t="str">
        <f>Adressen!H34</f>
        <v>Bühler</v>
      </c>
      <c r="I30" t="str">
        <f>Adressen!I34</f>
        <v>er Herr</v>
      </c>
      <c r="J30" s="25">
        <f>Adressen!J34</f>
        <v>1.35505871216803</v>
      </c>
      <c r="K30" s="25">
        <f>Adressen!K34</f>
        <v>20</v>
      </c>
      <c r="L30" s="25">
        <f>Adressen!L34</f>
        <v>0.95220341936131825</v>
      </c>
      <c r="M30" s="25">
        <f>Adressen!M34</f>
        <v>95.2</v>
      </c>
      <c r="N30">
        <f>Adressen!N34</f>
        <v>404</v>
      </c>
      <c r="O30">
        <f>Adressen!O34</f>
        <v>0</v>
      </c>
      <c r="P30">
        <f>Adressen!P34</f>
        <v>0</v>
      </c>
      <c r="Q30">
        <f>Adressen!Q34</f>
        <v>0</v>
      </c>
    </row>
    <row r="31" spans="1:17" x14ac:dyDescent="0.25">
      <c r="A31">
        <f>Adressen!A35</f>
        <v>30</v>
      </c>
      <c r="B31" t="str">
        <f>Adressen!B35</f>
        <v xml:space="preserve">Personalfürsorgestiftung </v>
      </c>
      <c r="C31" t="str">
        <f>Adressen!C35</f>
        <v>TISCA/TIARA-Gruppe</v>
      </c>
      <c r="D31" s="91" t="str">
        <f>Adressen!D35</f>
        <v xml:space="preserve"> </v>
      </c>
      <c r="E31" t="str">
        <f>Adressen!E35</f>
        <v xml:space="preserve"> </v>
      </c>
      <c r="F31" t="str">
        <f>Adressen!F35</f>
        <v>Schwägalpstrasse 111</v>
      </c>
      <c r="G31">
        <f>Adressen!G35</f>
        <v>9107</v>
      </c>
      <c r="H31" t="str">
        <f>Adressen!H35</f>
        <v>Urnäsch</v>
      </c>
      <c r="I31" t="str">
        <f>Adressen!I35</f>
        <v>e Damen und Herren</v>
      </c>
      <c r="J31" s="25">
        <f>Adressen!J35</f>
        <v>5.6912465911057257</v>
      </c>
      <c r="K31" s="25">
        <f>Adressen!K35</f>
        <v>20</v>
      </c>
      <c r="L31" s="25">
        <f>Adressen!L35</f>
        <v>7.7530081150712906</v>
      </c>
      <c r="M31" s="25">
        <f>Adressen!M35</f>
        <v>775.3</v>
      </c>
      <c r="N31" t="str">
        <f>Adressen!N35</f>
        <v>407, 430</v>
      </c>
      <c r="O31">
        <f>Adressen!O35</f>
        <v>0</v>
      </c>
      <c r="P31">
        <f>Adressen!P35</f>
        <v>0</v>
      </c>
      <c r="Q31">
        <f>Adressen!Q35</f>
        <v>0</v>
      </c>
    </row>
    <row r="32" spans="1:17" x14ac:dyDescent="0.25">
      <c r="A32">
        <f>Adressen!A36</f>
        <v>31</v>
      </c>
      <c r="B32" t="str">
        <f>Adressen!B36</f>
        <v>Herr und Frau</v>
      </c>
      <c r="C32" t="str">
        <f>Adressen!C36</f>
        <v>Philip und Seraina</v>
      </c>
      <c r="D32" s="91" t="str">
        <f>Adressen!D36</f>
        <v>Pradella</v>
      </c>
      <c r="E32">
        <f>Adressen!E36</f>
        <v>0</v>
      </c>
      <c r="F32" t="str">
        <f>Adressen!F36</f>
        <v>Steigstrasse 62</v>
      </c>
      <c r="G32">
        <f>Adressen!G36</f>
        <v>9055</v>
      </c>
      <c r="H32" t="str">
        <f>Adressen!H36</f>
        <v>Bühler</v>
      </c>
      <c r="I32" t="str">
        <f>Adressen!I36</f>
        <v>e Herr und Frau</v>
      </c>
      <c r="J32" s="25">
        <f>Adressen!J36</f>
        <v>0.67752935608401499</v>
      </c>
      <c r="K32" s="25">
        <f>Adressen!K36</f>
        <v>20</v>
      </c>
      <c r="L32" s="25">
        <f>Adressen!L36</f>
        <v>0.47610170968065912</v>
      </c>
      <c r="M32" s="25">
        <f>Adressen!M36</f>
        <v>47.6</v>
      </c>
      <c r="N32">
        <f>Adressen!N36</f>
        <v>418</v>
      </c>
      <c r="O32">
        <f>Adressen!O36</f>
        <v>0</v>
      </c>
      <c r="P32" t="str">
        <f>Adressen!P36</f>
        <v xml:space="preserve"> </v>
      </c>
      <c r="Q32">
        <f>Adressen!Q36</f>
        <v>0</v>
      </c>
    </row>
    <row r="33" spans="1:17" x14ac:dyDescent="0.25">
      <c r="A33">
        <f>Adressen!A37</f>
        <v>32</v>
      </c>
      <c r="B33" t="str">
        <f>Adressen!B37</f>
        <v>Herr und Frau</v>
      </c>
      <c r="C33" t="str">
        <f>Adressen!C37</f>
        <v>Remo &amp; Nadine</v>
      </c>
      <c r="D33" s="91" t="str">
        <f>Adressen!D37</f>
        <v>Knechtle</v>
      </c>
      <c r="E33" t="str">
        <f>Adressen!E37</f>
        <v xml:space="preserve">  </v>
      </c>
      <c r="F33" t="str">
        <f>Adressen!F37</f>
        <v>Steigwaldstrasse 29</v>
      </c>
      <c r="G33">
        <f>Adressen!G37</f>
        <v>9055</v>
      </c>
      <c r="H33" t="str">
        <f>Adressen!H37</f>
        <v>Bühler</v>
      </c>
      <c r="I33" t="str">
        <f>Adressen!I37</f>
        <v>e Herr und Frau</v>
      </c>
      <c r="J33" s="25">
        <f>Adressen!J37</f>
        <v>0.67752935608401499</v>
      </c>
      <c r="K33" s="25">
        <f>Adressen!K37</f>
        <v>20</v>
      </c>
      <c r="L33" s="25">
        <f>Adressen!L37</f>
        <v>0.47610170968065912</v>
      </c>
      <c r="M33" s="25">
        <f>Adressen!M37</f>
        <v>47.6</v>
      </c>
      <c r="N33">
        <f>Adressen!N37</f>
        <v>427</v>
      </c>
      <c r="O33">
        <f>Adressen!O37</f>
        <v>0</v>
      </c>
      <c r="P33" t="str">
        <f>Adressen!P37</f>
        <v>von E. Kunz übernommen</v>
      </c>
      <c r="Q33">
        <f>Adressen!Q37</f>
        <v>0</v>
      </c>
    </row>
    <row r="34" spans="1:17" x14ac:dyDescent="0.25">
      <c r="A34">
        <f>Adressen!A38</f>
        <v>33</v>
      </c>
      <c r="B34" t="str">
        <f>Adressen!B38</f>
        <v>Herr Zollinger Andrin</v>
      </c>
      <c r="C34" t="str">
        <f>Adressen!C38</f>
        <v>Frau Pfändler Leandra</v>
      </c>
      <c r="D34" s="91">
        <f>Adressen!D38</f>
        <v>0</v>
      </c>
      <c r="E34" t="str">
        <f>Adressen!E38</f>
        <v xml:space="preserve"> </v>
      </c>
      <c r="F34" t="str">
        <f>Adressen!F38</f>
        <v>Steigstrasse 24</v>
      </c>
      <c r="G34">
        <f>Adressen!G38</f>
        <v>9055</v>
      </c>
      <c r="H34" t="str">
        <f>Adressen!H38</f>
        <v>Bühler</v>
      </c>
      <c r="I34" t="str">
        <f>Adressen!I38</f>
        <v>e Herr und Frau</v>
      </c>
      <c r="J34" s="25">
        <f>Adressen!J38</f>
        <v>0.67752935608401499</v>
      </c>
      <c r="K34" s="25">
        <f>Adressen!K38</f>
        <v>20</v>
      </c>
      <c r="L34" s="25">
        <f>Adressen!L38</f>
        <v>0.47610170968065912</v>
      </c>
      <c r="M34" s="25">
        <f>Adressen!M38</f>
        <v>47.6</v>
      </c>
      <c r="N34">
        <f>Adressen!N38</f>
        <v>428</v>
      </c>
      <c r="O34">
        <f>Adressen!O38</f>
        <v>0</v>
      </c>
      <c r="P34">
        <f>Adressen!P38</f>
        <v>0</v>
      </c>
      <c r="Q34" t="str">
        <f>Adressen!Q38</f>
        <v xml:space="preserve"> </v>
      </c>
    </row>
    <row r="35" spans="1:17" x14ac:dyDescent="0.25">
      <c r="A35">
        <f>Adressen!A39</f>
        <v>34</v>
      </c>
      <c r="B35" t="str">
        <f>Adressen!B39</f>
        <v>Herr und Frau</v>
      </c>
      <c r="C35" t="str">
        <f>Adressen!C39</f>
        <v>Walter + Verena</v>
      </c>
      <c r="D35" s="91" t="str">
        <f>Adressen!D39</f>
        <v>Kürsteiner</v>
      </c>
      <c r="E35" t="str">
        <f>Adressen!E39</f>
        <v>-Küffer</v>
      </c>
      <c r="F35" t="str">
        <f>Adressen!F39</f>
        <v>Oberer Mempfel 10</v>
      </c>
      <c r="G35">
        <f>Adressen!G39</f>
        <v>9055</v>
      </c>
      <c r="H35" t="str">
        <f>Adressen!H39</f>
        <v>Bühler</v>
      </c>
      <c r="I35" t="str">
        <f>Adressen!I39</f>
        <v>e Herr und Frau</v>
      </c>
      <c r="J35" s="25">
        <f>Adressen!J39</f>
        <v>0.67752935608401499</v>
      </c>
      <c r="K35" s="25">
        <f>Adressen!K39</f>
        <v>20</v>
      </c>
      <c r="L35" s="25">
        <f>Adressen!L39</f>
        <v>2.6923882698014623</v>
      </c>
      <c r="M35" s="25">
        <f>Adressen!M39</f>
        <v>269.2</v>
      </c>
      <c r="N35">
        <f>Adressen!N39</f>
        <v>434</v>
      </c>
      <c r="O35" t="str">
        <f>Adressen!O39</f>
        <v>wkuersteiner@bluewin.ch</v>
      </c>
      <c r="P35">
        <f>Adressen!P39</f>
        <v>0</v>
      </c>
      <c r="Q35">
        <f>Adressen!Q39</f>
        <v>0</v>
      </c>
    </row>
    <row r="36" spans="1:17" x14ac:dyDescent="0.25">
      <c r="A36">
        <f>Adressen!A40</f>
        <v>35</v>
      </c>
      <c r="B36" t="str">
        <f>Adressen!B40</f>
        <v>Herr</v>
      </c>
      <c r="C36" t="str">
        <f>Adressen!C40</f>
        <v>Albert</v>
      </c>
      <c r="D36" s="91" t="str">
        <f>Adressen!D40</f>
        <v>Brühlmann</v>
      </c>
      <c r="E36" t="str">
        <f>Adressen!E40</f>
        <v xml:space="preserve"> </v>
      </c>
      <c r="F36" t="str">
        <f>Adressen!F40</f>
        <v>Oberer Mempfel 12</v>
      </c>
      <c r="G36">
        <f>Adressen!G40</f>
        <v>9055</v>
      </c>
      <c r="H36" t="str">
        <f>Adressen!H40</f>
        <v>Bühler</v>
      </c>
      <c r="I36" t="str">
        <f>Adressen!I40</f>
        <v>er Herr</v>
      </c>
      <c r="J36" s="25">
        <f>Adressen!J40</f>
        <v>0.67752935608401499</v>
      </c>
      <c r="K36" s="25">
        <f>Adressen!K40</f>
        <v>20</v>
      </c>
      <c r="L36" s="25">
        <f>Adressen!L40</f>
        <v>2.6923882698014623</v>
      </c>
      <c r="M36" s="25">
        <f>Adressen!M40</f>
        <v>269.2</v>
      </c>
      <c r="N36">
        <f>Adressen!N40</f>
        <v>435</v>
      </c>
      <c r="O36">
        <f>Adressen!O40</f>
        <v>0</v>
      </c>
      <c r="P36" t="str">
        <f>Adressen!P40</f>
        <v xml:space="preserve"> </v>
      </c>
      <c r="Q36">
        <f>Adressen!Q40</f>
        <v>0</v>
      </c>
    </row>
    <row r="37" spans="1:17" x14ac:dyDescent="0.25">
      <c r="A37">
        <f>Adressen!A41</f>
        <v>36</v>
      </c>
      <c r="B37" t="str">
        <f>Adressen!B41</f>
        <v>Frau</v>
      </c>
      <c r="C37" t="str">
        <f>Adressen!C41</f>
        <v>Monika</v>
      </c>
      <c r="D37" s="91" t="str">
        <f>Adressen!D41</f>
        <v>Heeb</v>
      </c>
      <c r="E37" t="str">
        <f>Adressen!E41</f>
        <v xml:space="preserve"> -Neff</v>
      </c>
      <c r="F37" t="str">
        <f>Adressen!F41</f>
        <v>Spitalstrasse 7</v>
      </c>
      <c r="G37">
        <f>Adressen!G41</f>
        <v>9652</v>
      </c>
      <c r="H37" t="str">
        <f>Adressen!H41</f>
        <v>Neu St. Johann</v>
      </c>
      <c r="I37" t="s">
        <v>106</v>
      </c>
      <c r="J37" s="25">
        <f>Adressen!J41</f>
        <v>2.4391056819024541</v>
      </c>
      <c r="K37" s="25">
        <f>Adressen!K41</f>
        <v>20</v>
      </c>
      <c r="L37" s="25">
        <f>Adressen!L41</f>
        <v>1.7139661548503731</v>
      </c>
      <c r="M37" s="25">
        <f>Adressen!M41</f>
        <v>171.4</v>
      </c>
      <c r="N37">
        <f>Adressen!N41</f>
        <v>444</v>
      </c>
      <c r="O37">
        <f>Adressen!O41</f>
        <v>0</v>
      </c>
      <c r="P37" t="str">
        <f>Adressen!P41</f>
        <v>von Eltern übernommen</v>
      </c>
      <c r="Q37">
        <f>Adressen!Q41</f>
        <v>0</v>
      </c>
    </row>
    <row r="38" spans="1:17" x14ac:dyDescent="0.25">
      <c r="A38">
        <f>Adressen!A42</f>
        <v>37</v>
      </c>
      <c r="B38" t="str">
        <f>Adressen!B42</f>
        <v>Frau</v>
      </c>
      <c r="C38" t="str">
        <f>Adressen!C42</f>
        <v>Ruth</v>
      </c>
      <c r="D38" s="91" t="str">
        <f>Adressen!D42</f>
        <v>Pfander</v>
      </c>
      <c r="E38" t="str">
        <f>Adressen!E42</f>
        <v xml:space="preserve"> </v>
      </c>
      <c r="F38" t="str">
        <f>Adressen!F42</f>
        <v>Steigstrasse 34</v>
      </c>
      <c r="G38">
        <f>Adressen!G42</f>
        <v>9055</v>
      </c>
      <c r="H38" t="str">
        <f>Adressen!H42</f>
        <v>Bühler</v>
      </c>
      <c r="I38" t="str">
        <f>Adressen!I42</f>
        <v>e Frau</v>
      </c>
      <c r="J38" s="25">
        <f>Adressen!J42</f>
        <v>0.67752935608401499</v>
      </c>
      <c r="K38" s="25">
        <f>Adressen!K42</f>
        <v>20</v>
      </c>
      <c r="L38" s="25">
        <f>Adressen!L42</f>
        <v>0.47610170968065912</v>
      </c>
      <c r="M38" s="25">
        <f>Adressen!M42</f>
        <v>47.6</v>
      </c>
      <c r="N38">
        <f>Adressen!N42</f>
        <v>458</v>
      </c>
      <c r="O38">
        <f>Adressen!O42</f>
        <v>0</v>
      </c>
      <c r="P38">
        <f>Adressen!P42</f>
        <v>0</v>
      </c>
      <c r="Q38">
        <f>Adressen!Q42</f>
        <v>0</v>
      </c>
    </row>
    <row r="39" spans="1:17" x14ac:dyDescent="0.25">
      <c r="A39">
        <f>Adressen!A43</f>
        <v>38</v>
      </c>
      <c r="B39" t="str">
        <f>Adressen!B43</f>
        <v>Frau</v>
      </c>
      <c r="C39" t="str">
        <f>Adressen!C43</f>
        <v>Ursina</v>
      </c>
      <c r="D39" s="91" t="str">
        <f>Adressen!D43</f>
        <v>Wild</v>
      </c>
      <c r="E39" t="str">
        <f>Adressen!E43</f>
        <v xml:space="preserve"> -Enderlin</v>
      </c>
      <c r="F39" t="str">
        <f>Adressen!F43</f>
        <v>Oberer Mempfel 16</v>
      </c>
      <c r="G39">
        <f>Adressen!G43</f>
        <v>9055</v>
      </c>
      <c r="H39" t="str">
        <f>Adressen!H43</f>
        <v>Bühler</v>
      </c>
      <c r="I39" t="str">
        <f>Adressen!I43</f>
        <v>e Frau</v>
      </c>
      <c r="J39" s="25">
        <f>Adressen!J43</f>
        <v>0.67752935608401499</v>
      </c>
      <c r="K39" s="25">
        <f>Adressen!K43</f>
        <v>20</v>
      </c>
      <c r="L39" s="25">
        <f>Adressen!L43</f>
        <v>2.6923882698014623</v>
      </c>
      <c r="M39" s="25">
        <f>Adressen!M43</f>
        <v>269.2</v>
      </c>
      <c r="N39">
        <f>Adressen!N43</f>
        <v>710</v>
      </c>
      <c r="O39">
        <f>Adressen!O43</f>
        <v>0</v>
      </c>
      <c r="P39" t="str">
        <f>Adressen!P43</f>
        <v>neues Mitglied</v>
      </c>
      <c r="Q39">
        <f>Adressen!Q43</f>
        <v>0</v>
      </c>
    </row>
    <row r="40" spans="1:17" x14ac:dyDescent="0.25">
      <c r="A40">
        <f>Adressen!A44</f>
        <v>39</v>
      </c>
      <c r="B40" t="str">
        <f>Adressen!B44</f>
        <v>Herr und Frau</v>
      </c>
      <c r="C40" t="str">
        <f>Adressen!C44</f>
        <v>Reto und Angelina</v>
      </c>
      <c r="D40" s="91" t="str">
        <f>Adressen!D44</f>
        <v>Manser</v>
      </c>
      <c r="E40" t="str">
        <f>Adressen!E44</f>
        <v xml:space="preserve"> </v>
      </c>
      <c r="F40" t="str">
        <f>Adressen!F44</f>
        <v>Böhlstrasse 23</v>
      </c>
      <c r="G40">
        <f>Adressen!G44</f>
        <v>9055</v>
      </c>
      <c r="H40" t="str">
        <f>Adressen!H44</f>
        <v>Bühler</v>
      </c>
      <c r="I40" t="s">
        <v>353</v>
      </c>
      <c r="J40" s="25">
        <f>Adressen!J44</f>
        <v>0.67752935608401499</v>
      </c>
      <c r="K40" s="25">
        <f>Adressen!K44</f>
        <v>20</v>
      </c>
      <c r="L40" s="25">
        <f>Adressen!L44</f>
        <v>0.47610170968065912</v>
      </c>
      <c r="M40" s="25">
        <f>Adressen!M44</f>
        <v>47.6</v>
      </c>
      <c r="N40">
        <f>Adressen!N44</f>
        <v>463</v>
      </c>
      <c r="O40">
        <f>Adressen!O44</f>
        <v>0</v>
      </c>
      <c r="P40">
        <f>Adressen!P44</f>
        <v>0</v>
      </c>
      <c r="Q40">
        <f>Adressen!Q44</f>
        <v>0</v>
      </c>
    </row>
    <row r="41" spans="1:17" x14ac:dyDescent="0.25">
      <c r="A41">
        <f>Adressen!A45</f>
        <v>40</v>
      </c>
      <c r="B41" t="str">
        <f>Adressen!B45</f>
        <v>Herr</v>
      </c>
      <c r="C41" t="str">
        <f>Adressen!C45</f>
        <v xml:space="preserve">Robert </v>
      </c>
      <c r="D41" s="91" t="str">
        <f>Adressen!D45</f>
        <v>Kochgruber</v>
      </c>
      <c r="E41" t="str">
        <f>Adressen!E45</f>
        <v xml:space="preserve"> </v>
      </c>
      <c r="F41" t="str">
        <f>Adressen!F45</f>
        <v>Langacker 6</v>
      </c>
      <c r="G41">
        <f>Adressen!G45</f>
        <v>9065</v>
      </c>
      <c r="H41" t="str">
        <f>Adressen!H45</f>
        <v>Gais</v>
      </c>
      <c r="I41" t="str">
        <f>Adressen!I45</f>
        <v>er Herr</v>
      </c>
      <c r="J41" s="25">
        <f>Adressen!J45</f>
        <v>0.67752935608401499</v>
      </c>
      <c r="K41" s="25">
        <f>Adressen!K45</f>
        <v>20</v>
      </c>
      <c r="L41" s="25">
        <f>Adressen!L45</f>
        <v>0.47610170968065912</v>
      </c>
      <c r="M41" s="25">
        <f>Adressen!M45</f>
        <v>47.6</v>
      </c>
      <c r="N41">
        <f>Adressen!N45</f>
        <v>464</v>
      </c>
      <c r="O41">
        <f>Adressen!O45</f>
        <v>0</v>
      </c>
      <c r="P41" t="str">
        <f>Adressen!P45</f>
        <v xml:space="preserve"> </v>
      </c>
      <c r="Q41">
        <f>Adressen!Q45</f>
        <v>0</v>
      </c>
    </row>
    <row r="42" spans="1:17" x14ac:dyDescent="0.25">
      <c r="A42">
        <f>Adressen!A46</f>
        <v>41</v>
      </c>
      <c r="B42" t="str">
        <f>Adressen!B46</f>
        <v>Geschätzte</v>
      </c>
      <c r="C42" t="s">
        <v>491</v>
      </c>
      <c r="D42" s="91" t="s">
        <v>492</v>
      </c>
      <c r="E42" t="str">
        <f>Adressen!E46</f>
        <v>Lukas Kunzmann</v>
      </c>
      <c r="F42" t="str">
        <f>Adressen!F46</f>
        <v>Kasernenstrasse 4</v>
      </c>
      <c r="G42">
        <f>Adressen!G46</f>
        <v>9100</v>
      </c>
      <c r="H42" t="str">
        <f>Adressen!H46</f>
        <v>Herisau</v>
      </c>
      <c r="I42" t="str">
        <f>Adressen!I46</f>
        <v>er Herr</v>
      </c>
      <c r="J42" s="25">
        <f>Adressen!J46</f>
        <v>10.569457954910634</v>
      </c>
      <c r="K42" s="25">
        <f>Adressen!K46</f>
        <v>20</v>
      </c>
      <c r="L42" s="25">
        <f>Adressen!L46</f>
        <v>7.4271866710182826</v>
      </c>
      <c r="M42" s="25">
        <f>Adressen!M46</f>
        <v>742.7</v>
      </c>
      <c r="N42">
        <f>Adressen!N46</f>
        <v>488</v>
      </c>
      <c r="O42">
        <f>Adressen!O46</f>
        <v>0</v>
      </c>
      <c r="P42" t="str">
        <f>Adressen!P46</f>
        <v xml:space="preserve"> </v>
      </c>
      <c r="Q42">
        <f>Adressen!Q46</f>
        <v>0</v>
      </c>
    </row>
    <row r="43" spans="1:17" x14ac:dyDescent="0.25">
      <c r="A43">
        <f>Adressen!A47</f>
        <v>42</v>
      </c>
      <c r="B43" t="str">
        <f>Adressen!B47</f>
        <v>Frau</v>
      </c>
      <c r="C43" t="str">
        <f>Adressen!C47</f>
        <v>Caroline</v>
      </c>
      <c r="D43" s="91" t="str">
        <f>Adressen!D47</f>
        <v>Wick-Nef</v>
      </c>
      <c r="E43" t="str">
        <f>Adressen!E47</f>
        <v xml:space="preserve"> </v>
      </c>
      <c r="F43" t="str">
        <f>Adressen!F47</f>
        <v>Eggstrasse 24</v>
      </c>
      <c r="G43">
        <f>Adressen!G47</f>
        <v>9055</v>
      </c>
      <c r="H43" t="str">
        <f>Adressen!H47</f>
        <v>Bühler</v>
      </c>
      <c r="I43" t="str">
        <f>Adressen!I47</f>
        <v>e Frau</v>
      </c>
      <c r="J43" s="25">
        <f>Adressen!J47</f>
        <v>0.67752935608401499</v>
      </c>
      <c r="K43" s="25">
        <f>Adressen!K47</f>
        <v>20</v>
      </c>
      <c r="L43" s="25">
        <f>Adressen!L47</f>
        <v>0.47610170968065912</v>
      </c>
      <c r="M43" s="25">
        <f>Adressen!M47</f>
        <v>47.6</v>
      </c>
      <c r="N43">
        <f>Adressen!N47</f>
        <v>491</v>
      </c>
      <c r="O43">
        <f>Adressen!O47</f>
        <v>0</v>
      </c>
      <c r="P43">
        <f>Adressen!P47</f>
        <v>0</v>
      </c>
      <c r="Q43">
        <f>Adressen!Q47</f>
        <v>0</v>
      </c>
    </row>
    <row r="44" spans="1:17" x14ac:dyDescent="0.25">
      <c r="A44">
        <f>Adressen!A48</f>
        <v>43</v>
      </c>
      <c r="B44" t="str">
        <f>Adressen!B48</f>
        <v>Herr</v>
      </c>
      <c r="C44" t="str">
        <f>Adressen!C48</f>
        <v>Matthias</v>
      </c>
      <c r="D44" s="91" t="str">
        <f>Adressen!D48</f>
        <v>Fuchs</v>
      </c>
      <c r="E44" t="str">
        <f>Adressen!E48</f>
        <v xml:space="preserve">  </v>
      </c>
      <c r="F44" t="str">
        <f>Adressen!F48</f>
        <v>Steigstrasse 58</v>
      </c>
      <c r="G44">
        <f>Adressen!G48</f>
        <v>9055</v>
      </c>
      <c r="H44" t="str">
        <f>Adressen!H48</f>
        <v>Bühler</v>
      </c>
      <c r="I44" t="str">
        <f>Adressen!I48</f>
        <v>er Herr</v>
      </c>
      <c r="J44" s="25">
        <f>Adressen!J48</f>
        <v>0.67752935608401499</v>
      </c>
      <c r="K44" s="25">
        <f>Adressen!K48</f>
        <v>20</v>
      </c>
      <c r="L44" s="25">
        <f>Adressen!L48</f>
        <v>0.47610170968065912</v>
      </c>
      <c r="M44" s="25">
        <f>Adressen!M48</f>
        <v>47.6</v>
      </c>
      <c r="N44">
        <f>Adressen!N48</f>
        <v>492</v>
      </c>
      <c r="O44">
        <f>Adressen!O48</f>
        <v>0</v>
      </c>
      <c r="P44">
        <f>Adressen!P48</f>
        <v>0</v>
      </c>
      <c r="Q44">
        <f>Adressen!Q48</f>
        <v>0</v>
      </c>
    </row>
    <row r="45" spans="1:17" x14ac:dyDescent="0.25">
      <c r="A45">
        <f>Adressen!A49</f>
        <v>44</v>
      </c>
      <c r="B45" t="str">
        <f>Adressen!B49</f>
        <v>Herr und Frau</v>
      </c>
      <c r="C45" t="str">
        <f>Adressen!C49</f>
        <v>Christoph und Anna</v>
      </c>
      <c r="D45" s="91" t="str">
        <f>Adressen!D49</f>
        <v>Balsiger</v>
      </c>
      <c r="E45" t="str">
        <f>Adressen!E49</f>
        <v>-Egli</v>
      </c>
      <c r="F45" t="str">
        <f>Adressen!F49</f>
        <v>Steigstrasse 67</v>
      </c>
      <c r="G45">
        <f>Adressen!G49</f>
        <v>9055</v>
      </c>
      <c r="H45" t="str">
        <f>Adressen!H49</f>
        <v>Bühler</v>
      </c>
      <c r="I45" t="str">
        <f>Adressen!I49</f>
        <v>e Herr und Frau</v>
      </c>
      <c r="J45" s="25">
        <f>Adressen!J49</f>
        <v>0.67752935608401499</v>
      </c>
      <c r="K45" s="25">
        <f>Adressen!K49</f>
        <v>20</v>
      </c>
      <c r="L45" s="25">
        <f>Adressen!L49</f>
        <v>0.47610170968065912</v>
      </c>
      <c r="M45" s="25">
        <f>Adressen!M49</f>
        <v>47.6</v>
      </c>
      <c r="N45">
        <f>Adressen!N49</f>
        <v>502</v>
      </c>
      <c r="O45">
        <f>Adressen!O49</f>
        <v>0</v>
      </c>
      <c r="P45">
        <f>Adressen!P49</f>
        <v>0</v>
      </c>
      <c r="Q45">
        <f>Adressen!Q49</f>
        <v>0</v>
      </c>
    </row>
    <row r="46" spans="1:17" x14ac:dyDescent="0.25">
      <c r="A46">
        <f>Adressen!A50</f>
        <v>45</v>
      </c>
      <c r="B46" t="str">
        <f>Adressen!B50</f>
        <v>Herr</v>
      </c>
      <c r="C46" t="str">
        <f>Adressen!C50</f>
        <v>Erich</v>
      </c>
      <c r="D46" s="91" t="str">
        <f>Adressen!D50</f>
        <v>Hofmann</v>
      </c>
      <c r="E46" t="str">
        <f>Adressen!E50</f>
        <v xml:space="preserve"> </v>
      </c>
      <c r="F46" t="s">
        <v>497</v>
      </c>
      <c r="G46">
        <f>Adressen!G50</f>
        <v>8627</v>
      </c>
      <c r="H46" t="str">
        <f>Adressen!H50</f>
        <v>Grüningen</v>
      </c>
      <c r="I46" t="str">
        <f>Adressen!I50</f>
        <v>er Herr</v>
      </c>
      <c r="J46" s="25">
        <f>Adressen!J50</f>
        <v>0.67752935608401499</v>
      </c>
      <c r="K46" s="25">
        <f>Adressen!K50</f>
        <v>20</v>
      </c>
      <c r="L46" s="25">
        <f>Adressen!L50</f>
        <v>0.47610170968065912</v>
      </c>
      <c r="M46" s="25">
        <f>Adressen!M50</f>
        <v>47.6</v>
      </c>
      <c r="N46">
        <f>Adressen!N50</f>
        <v>536</v>
      </c>
      <c r="O46">
        <f>Adressen!O50</f>
        <v>0</v>
      </c>
      <c r="P46" t="str">
        <f>Adressen!P50</f>
        <v>Richard Rechsteiner 2020 verstorben</v>
      </c>
      <c r="Q46">
        <f>Adressen!Q50</f>
        <v>0</v>
      </c>
    </row>
    <row r="47" spans="1:17" x14ac:dyDescent="0.25">
      <c r="A47">
        <f>Adressen!A51</f>
        <v>46</v>
      </c>
      <c r="B47" t="str">
        <f>Adressen!B51</f>
        <v>Frau</v>
      </c>
      <c r="C47" t="str">
        <f>Adressen!C51</f>
        <v>Monika</v>
      </c>
      <c r="D47" s="91" t="str">
        <f>Adressen!D51</f>
        <v>Baliarda</v>
      </c>
      <c r="E47" t="str">
        <f>Adressen!E51</f>
        <v xml:space="preserve"> -Hagenbuch</v>
      </c>
      <c r="F47" t="str">
        <f>Adressen!F51</f>
        <v>Böhlstrasse 1</v>
      </c>
      <c r="G47">
        <f>Adressen!G51</f>
        <v>9055</v>
      </c>
      <c r="H47" t="str">
        <f>Adressen!H51</f>
        <v>Bühler</v>
      </c>
      <c r="I47" t="str">
        <f>Adressen!I51</f>
        <v>e Frau</v>
      </c>
      <c r="J47" s="25">
        <f>Adressen!J51</f>
        <v>0.67752935608401499</v>
      </c>
      <c r="K47" s="25">
        <f>Adressen!K51</f>
        <v>20</v>
      </c>
      <c r="L47" s="25">
        <f>Adressen!L51</f>
        <v>1.0636386228623036</v>
      </c>
      <c r="M47" s="25">
        <f>Adressen!M51</f>
        <v>106.4</v>
      </c>
      <c r="N47">
        <f>Adressen!N51</f>
        <v>540</v>
      </c>
      <c r="O47">
        <f>Adressen!O51</f>
        <v>0</v>
      </c>
      <c r="P47">
        <f>Adressen!P51</f>
        <v>0</v>
      </c>
      <c r="Q47">
        <f>Adressen!Q51</f>
        <v>0</v>
      </c>
    </row>
    <row r="48" spans="1:17" x14ac:dyDescent="0.25">
      <c r="A48">
        <f>Adressen!A52</f>
        <v>47</v>
      </c>
      <c r="B48" t="str">
        <f>Adressen!B52</f>
        <v>Herr und Frau</v>
      </c>
      <c r="C48" t="str">
        <f>Adressen!C52</f>
        <v>Christian und Annemarie</v>
      </c>
      <c r="D48" s="91" t="str">
        <f>Adressen!D52</f>
        <v>Nänny</v>
      </c>
      <c r="E48" t="str">
        <f>Adressen!E52</f>
        <v>-Eisenhut</v>
      </c>
      <c r="F48" t="str">
        <f>Adressen!F52</f>
        <v>Steigstrasse 2</v>
      </c>
      <c r="G48">
        <f>Adressen!G52</f>
        <v>9055</v>
      </c>
      <c r="H48" t="str">
        <f>Adressen!H52</f>
        <v>Bühler</v>
      </c>
      <c r="I48" t="str">
        <f>Adressen!I52</f>
        <v>e Herr und Frau</v>
      </c>
      <c r="J48" s="25">
        <f>Adressen!J52</f>
        <v>0.67868752592347492</v>
      </c>
      <c r="K48" s="25">
        <f>Adressen!K52</f>
        <v>20</v>
      </c>
      <c r="L48" s="25">
        <f>Adressen!L52</f>
        <v>0.4769155587570364</v>
      </c>
      <c r="M48" s="25">
        <f>Adressen!M52</f>
        <v>47.7</v>
      </c>
      <c r="N48" t="str">
        <f>Adressen!N52</f>
        <v>187; 557</v>
      </c>
      <c r="O48" t="str">
        <f>Adressen!O52</f>
        <v>naenny.scheienhaus@bluewin.ch</v>
      </c>
      <c r="P48">
        <f>Adressen!P52</f>
        <v>0</v>
      </c>
      <c r="Q48">
        <f>Adressen!Q52</f>
        <v>0</v>
      </c>
    </row>
    <row r="49" spans="1:17" x14ac:dyDescent="0.25">
      <c r="A49">
        <f>Adressen!A53</f>
        <v>48</v>
      </c>
      <c r="B49" t="str">
        <f>Adressen!B53</f>
        <v>Herr</v>
      </c>
      <c r="C49" t="str">
        <f>Adressen!C53</f>
        <v>Mahmut</v>
      </c>
      <c r="D49" s="91" t="str">
        <f>Adressen!D53</f>
        <v>Özdemir</v>
      </c>
      <c r="E49" t="str">
        <f>Adressen!E53</f>
        <v xml:space="preserve"> </v>
      </c>
      <c r="F49" t="str">
        <f>Adressen!F53</f>
        <v>Böhlstrasse 5</v>
      </c>
      <c r="G49">
        <f>Adressen!G53</f>
        <v>9055</v>
      </c>
      <c r="H49" t="str">
        <f>Adressen!H53</f>
        <v>Bühler</v>
      </c>
      <c r="I49" t="str">
        <f>Adressen!I53</f>
        <v>er Herr</v>
      </c>
      <c r="J49" s="25">
        <f>Adressen!J53</f>
        <v>0.67752935608401499</v>
      </c>
      <c r="K49" s="25">
        <f>Adressen!K53</f>
        <v>20</v>
      </c>
      <c r="L49" s="25">
        <f>Adressen!L53</f>
        <v>1.7099292273621125</v>
      </c>
      <c r="M49" s="25">
        <f>Adressen!M53</f>
        <v>171</v>
      </c>
      <c r="N49">
        <f>Adressen!N53</f>
        <v>560</v>
      </c>
      <c r="O49">
        <f>Adressen!O53</f>
        <v>0</v>
      </c>
      <c r="P49">
        <f>Adressen!P53</f>
        <v>0</v>
      </c>
      <c r="Q49">
        <f>Adressen!Q53</f>
        <v>0</v>
      </c>
    </row>
    <row r="50" spans="1:17" x14ac:dyDescent="0.25">
      <c r="A50">
        <f>Adressen!A54</f>
        <v>49</v>
      </c>
      <c r="B50" t="str">
        <f>Adressen!B54</f>
        <v>Herr und Frau</v>
      </c>
      <c r="C50" t="str">
        <f>Adressen!C54</f>
        <v>Roman und Franziska</v>
      </c>
      <c r="D50" s="91" t="str">
        <f>Adressen!D54</f>
        <v>Osterwalder</v>
      </c>
      <c r="E50" t="str">
        <f>Adressen!E54</f>
        <v>-Locher</v>
      </c>
      <c r="F50" t="str">
        <f>Adressen!F54</f>
        <v>Böhlstrasse 3</v>
      </c>
      <c r="G50">
        <f>Adressen!G54</f>
        <v>9055</v>
      </c>
      <c r="H50" t="str">
        <f>Adressen!H54</f>
        <v>Bühler</v>
      </c>
      <c r="I50" t="str">
        <f>Adressen!I54</f>
        <v>e Herr und Frau</v>
      </c>
      <c r="J50" s="25">
        <f>Adressen!J54</f>
        <v>0.67752935608401499</v>
      </c>
      <c r="K50" s="25">
        <f>Adressen!K54</f>
        <v>20</v>
      </c>
      <c r="L50" s="25">
        <f>Adressen!L54</f>
        <v>1.3574070794531259</v>
      </c>
      <c r="M50" s="25">
        <f>Adressen!M54</f>
        <v>135.69999999999999</v>
      </c>
      <c r="N50">
        <f>Adressen!N54</f>
        <v>561</v>
      </c>
      <c r="O50">
        <f>Adressen!O54</f>
        <v>0</v>
      </c>
      <c r="P50">
        <f>Adressen!P54</f>
        <v>0</v>
      </c>
      <c r="Q50">
        <f>Adressen!Q54</f>
        <v>0</v>
      </c>
    </row>
    <row r="51" spans="1:17" x14ac:dyDescent="0.25">
      <c r="A51">
        <f>Adressen!A55</f>
        <v>50</v>
      </c>
      <c r="B51" t="str">
        <f>Adressen!B55</f>
        <v>Herr und Frau</v>
      </c>
      <c r="C51" t="str">
        <f>Adressen!C55</f>
        <v>Wolfgang + Nadia</v>
      </c>
      <c r="D51" s="91" t="str">
        <f>Adressen!D55</f>
        <v>Zöch</v>
      </c>
      <c r="E51" t="str">
        <f>Adressen!E55</f>
        <v xml:space="preserve"> -Schüpbach</v>
      </c>
      <c r="F51" t="str">
        <f>Adressen!F55</f>
        <v>Böhlstrasse 11</v>
      </c>
      <c r="G51">
        <f>Adressen!G55</f>
        <v>9055</v>
      </c>
      <c r="H51" t="str">
        <f>Adressen!H55</f>
        <v>Bühler</v>
      </c>
      <c r="I51" t="str">
        <f>Adressen!I55</f>
        <v>er Herr</v>
      </c>
      <c r="J51" s="25">
        <f>Adressen!J55</f>
        <v>0.67752935608401499</v>
      </c>
      <c r="K51" s="25">
        <f>Adressen!K55</f>
        <v>20</v>
      </c>
      <c r="L51" s="25">
        <f>Adressen!L55</f>
        <v>1.2986533881349613</v>
      </c>
      <c r="M51" s="25">
        <f>Adressen!M55</f>
        <v>129.9</v>
      </c>
      <c r="N51">
        <f>Adressen!N55</f>
        <v>562</v>
      </c>
      <c r="O51">
        <f>Adressen!O55</f>
        <v>0</v>
      </c>
      <c r="P51">
        <f>Adressen!P55</f>
        <v>0</v>
      </c>
      <c r="Q51">
        <f>Adressen!Q55</f>
        <v>0</v>
      </c>
    </row>
    <row r="52" spans="1:17" x14ac:dyDescent="0.25">
      <c r="A52">
        <f>Adressen!A56</f>
        <v>51</v>
      </c>
      <c r="B52" t="str">
        <f>Adressen!B56</f>
        <v>Herr und Frau</v>
      </c>
      <c r="C52" t="str">
        <f>Adressen!C56</f>
        <v>Peter und Jutta</v>
      </c>
      <c r="D52" s="91" t="str">
        <f>Adressen!D56</f>
        <v>Aemisegger</v>
      </c>
      <c r="E52" t="str">
        <f>Adressen!E56</f>
        <v>- Kriech</v>
      </c>
      <c r="F52" t="str">
        <f>Adressen!F56</f>
        <v>Böhlstrasse 9</v>
      </c>
      <c r="G52">
        <f>Adressen!G56</f>
        <v>9055</v>
      </c>
      <c r="H52" t="str">
        <f>Adressen!H56</f>
        <v>Bühler</v>
      </c>
      <c r="I52" t="str">
        <f>Adressen!I56</f>
        <v>e Herr und Frau</v>
      </c>
      <c r="J52" s="25">
        <f>Adressen!J56</f>
        <v>0.67752935608401499</v>
      </c>
      <c r="K52" s="25">
        <f>Adressen!K56</f>
        <v>20</v>
      </c>
      <c r="L52" s="25">
        <f>Adressen!L56</f>
        <v>1.4749144620894548</v>
      </c>
      <c r="M52" s="25">
        <f>Adressen!M56</f>
        <v>147.5</v>
      </c>
      <c r="N52">
        <f>Adressen!N56</f>
        <v>595</v>
      </c>
      <c r="O52">
        <f>Adressen!O56</f>
        <v>0</v>
      </c>
      <c r="P52">
        <f>Adressen!P56</f>
        <v>0</v>
      </c>
      <c r="Q52">
        <f>Adressen!Q56</f>
        <v>0</v>
      </c>
    </row>
    <row r="53" spans="1:17" x14ac:dyDescent="0.25">
      <c r="A53">
        <f>Adressen!A57</f>
        <v>52</v>
      </c>
      <c r="B53" t="str">
        <f>Adressen!B57</f>
        <v>Herr und Frau</v>
      </c>
      <c r="C53" t="str">
        <f>Adressen!C57</f>
        <v>Alfred und Jacqueline</v>
      </c>
      <c r="D53" s="91" t="str">
        <f>Adressen!D57</f>
        <v>Manser</v>
      </c>
      <c r="E53" t="str">
        <f>Adressen!E57</f>
        <v>-Stöckli</v>
      </c>
      <c r="F53" t="str">
        <f>Adressen!F57</f>
        <v>Böhlstrasse 7</v>
      </c>
      <c r="G53">
        <f>Adressen!G57</f>
        <v>9055</v>
      </c>
      <c r="H53" t="str">
        <f>Adressen!H57</f>
        <v>Bühler</v>
      </c>
      <c r="I53" t="str">
        <f>Adressen!I57</f>
        <v>e Herr und Frau</v>
      </c>
      <c r="J53" s="25">
        <f>Adressen!J57</f>
        <v>0.67752935608401499</v>
      </c>
      <c r="K53" s="25">
        <f>Adressen!K57</f>
        <v>20</v>
      </c>
      <c r="L53" s="25">
        <f>Adressen!L57</f>
        <v>1.7099292273621125</v>
      </c>
      <c r="M53" s="25">
        <f>Adressen!M57</f>
        <v>171</v>
      </c>
      <c r="N53">
        <f>Adressen!N57</f>
        <v>608</v>
      </c>
      <c r="O53">
        <f>Adressen!O57</f>
        <v>0</v>
      </c>
      <c r="P53">
        <f>Adressen!P57</f>
        <v>0</v>
      </c>
      <c r="Q53">
        <f>Adressen!Q57</f>
        <v>0</v>
      </c>
    </row>
    <row r="54" spans="1:17" x14ac:dyDescent="0.25">
      <c r="A54">
        <f>Adressen!A58</f>
        <v>53</v>
      </c>
      <c r="B54" t="s">
        <v>351</v>
      </c>
      <c r="C54" t="s">
        <v>455</v>
      </c>
      <c r="D54" s="91" t="s">
        <v>456</v>
      </c>
      <c r="F54" t="str">
        <f>Adressen!F58</f>
        <v>Steigstrasse 69</v>
      </c>
      <c r="G54">
        <f>Adressen!G58</f>
        <v>9055</v>
      </c>
      <c r="H54" t="str">
        <f>Adressen!H58</f>
        <v>Bühler</v>
      </c>
      <c r="I54" t="str">
        <f>Adressen!I58</f>
        <v>e Herr und Frau</v>
      </c>
      <c r="J54" s="25">
        <f>Adressen!J58</f>
        <v>1.35505871216803</v>
      </c>
      <c r="K54" s="25">
        <f>Adressen!K58</f>
        <v>20</v>
      </c>
      <c r="L54" s="25">
        <f>Adressen!L58</f>
        <v>0.95220341936131825</v>
      </c>
      <c r="M54" s="25">
        <f>Adressen!M58</f>
        <v>95.2</v>
      </c>
      <c r="N54">
        <f>Adressen!N58</f>
        <v>620</v>
      </c>
      <c r="O54">
        <f>Adressen!O58</f>
        <v>0</v>
      </c>
      <c r="P54">
        <f>Adressen!P58</f>
        <v>0</v>
      </c>
      <c r="Q54">
        <f>Adressen!Q58</f>
        <v>0</v>
      </c>
    </row>
    <row r="55" spans="1:17" x14ac:dyDescent="0.25">
      <c r="A55">
        <f>Adressen!A59</f>
        <v>54</v>
      </c>
      <c r="B55" t="str">
        <f>Adressen!B59</f>
        <v>Herr</v>
      </c>
      <c r="C55" t="str">
        <f>Adressen!C59</f>
        <v>Stefan Karl</v>
      </c>
      <c r="D55" s="91" t="str">
        <f>Adressen!D59</f>
        <v>Signer</v>
      </c>
      <c r="E55">
        <f>Adressen!E59</f>
        <v>0</v>
      </c>
      <c r="F55" t="str">
        <f>Adressen!F59</f>
        <v>Steigwaldstrasse 30</v>
      </c>
      <c r="G55">
        <f>Adressen!G59</f>
        <v>9055</v>
      </c>
      <c r="H55" t="str">
        <f>Adressen!H59</f>
        <v>Bühler</v>
      </c>
      <c r="I55" t="str">
        <f>Adressen!I59</f>
        <v>er Herr</v>
      </c>
      <c r="J55" s="25">
        <f>Adressen!J59</f>
        <v>1.4561822269947562</v>
      </c>
      <c r="K55" s="25">
        <f>Adressen!K59</f>
        <v>20</v>
      </c>
      <c r="L55" s="25">
        <f>Adressen!L59</f>
        <v>1.0232631865368556</v>
      </c>
      <c r="M55" s="25">
        <f>Adressen!M59</f>
        <v>102.3</v>
      </c>
      <c r="N55" t="str">
        <f>Adressen!N59</f>
        <v>193, 590</v>
      </c>
      <c r="O55">
        <f>Adressen!O59</f>
        <v>0</v>
      </c>
      <c r="P55">
        <f>Adressen!P59</f>
        <v>0</v>
      </c>
      <c r="Q55">
        <f>Adressen!Q59</f>
        <v>0</v>
      </c>
    </row>
    <row r="56" spans="1:17" x14ac:dyDescent="0.25">
      <c r="A56">
        <f>Adressen!A60</f>
        <v>55</v>
      </c>
      <c r="B56" t="str">
        <f>Adressen!B60</f>
        <v>Appenzell Ausserrhoden</v>
      </c>
      <c r="C56" t="str">
        <f>Adressen!C60</f>
        <v>Amt für Immobilien</v>
      </c>
      <c r="D56" s="91" t="str">
        <f>Adressen!D60</f>
        <v xml:space="preserve"> </v>
      </c>
      <c r="E56" t="str">
        <f>Adressen!E60</f>
        <v xml:space="preserve"> </v>
      </c>
      <c r="F56" t="str">
        <f>Adressen!F60</f>
        <v>Obstmarkt 1</v>
      </c>
      <c r="G56">
        <f>Adressen!G60</f>
        <v>9100</v>
      </c>
      <c r="H56" t="str">
        <f>Adressen!H60</f>
        <v>Herisau</v>
      </c>
      <c r="I56" t="str">
        <f>Adressen!I60</f>
        <v>e Damen und Herren</v>
      </c>
      <c r="J56" s="25">
        <f>Adressen!J60</f>
        <v>1.5393466970228822E-2</v>
      </c>
      <c r="K56" s="25">
        <f>Adressen!K60</f>
        <v>20</v>
      </c>
      <c r="L56" s="25">
        <f>Adressen!L60</f>
        <v>1.0817030843944577E-2</v>
      </c>
      <c r="M56" s="25">
        <f>Adressen!M60</f>
        <v>20</v>
      </c>
      <c r="N56">
        <f>Adressen!N60</f>
        <v>223</v>
      </c>
      <c r="O56">
        <f>Adressen!O60</f>
        <v>0</v>
      </c>
      <c r="P56">
        <f>Adressen!P60</f>
        <v>0</v>
      </c>
      <c r="Q56" t="str">
        <f>Adressen!Q60</f>
        <v xml:space="preserve"> </v>
      </c>
    </row>
    <row r="57" spans="1:17" x14ac:dyDescent="0.25">
      <c r="A57">
        <f>Adressen!A61</f>
        <v>56</v>
      </c>
      <c r="B57" t="str">
        <f>Adressen!B61</f>
        <v>Frau</v>
      </c>
      <c r="C57" t="str">
        <f>Adressen!C61</f>
        <v>Rita</v>
      </c>
      <c r="D57" s="91" t="str">
        <f>Adressen!D61</f>
        <v>Meier</v>
      </c>
      <c r="E57" t="str">
        <f>Adressen!E61</f>
        <v xml:space="preserve"> -Kuhn</v>
      </c>
      <c r="F57" t="str">
        <f>Adressen!F61</f>
        <v>Weid 33</v>
      </c>
      <c r="G57">
        <f>Adressen!G61</f>
        <v>9055</v>
      </c>
      <c r="H57" t="str">
        <f>Adressen!H61</f>
        <v>Bühler</v>
      </c>
      <c r="I57" t="str">
        <f>Adressen!I61</f>
        <v xml:space="preserve">e Frau </v>
      </c>
      <c r="J57" s="25">
        <f>Adressen!J61</f>
        <v>1.6165579424422165</v>
      </c>
      <c r="K57" s="25">
        <f>Adressen!K61</f>
        <v>20</v>
      </c>
      <c r="L57" s="25">
        <f>Adressen!L61</f>
        <v>1.1359596352296655</v>
      </c>
      <c r="M57" s="25">
        <f>Adressen!M61</f>
        <v>113.6</v>
      </c>
      <c r="N57">
        <f>Adressen!N61</f>
        <v>249</v>
      </c>
      <c r="O57">
        <f>Adressen!O61</f>
        <v>0</v>
      </c>
      <c r="P57">
        <f>Adressen!P61</f>
        <v>0</v>
      </c>
      <c r="Q57">
        <f>Adressen!Q61</f>
        <v>0</v>
      </c>
    </row>
    <row r="58" spans="1:17" x14ac:dyDescent="0.25">
      <c r="A58">
        <f>Adressen!A62</f>
        <v>57</v>
      </c>
      <c r="B58" t="str">
        <f>Adressen!B62</f>
        <v>Herr</v>
      </c>
      <c r="C58" t="str">
        <f>Adressen!C62</f>
        <v>Hanspeter</v>
      </c>
      <c r="D58" s="91" t="str">
        <f>Adressen!D62</f>
        <v>Mannhart</v>
      </c>
      <c r="E58" t="str">
        <f>Adressen!E62</f>
        <v xml:space="preserve"> </v>
      </c>
      <c r="F58" t="str">
        <f>Adressen!F62</f>
        <v>Tell 4</v>
      </c>
      <c r="G58">
        <f>Adressen!G62</f>
        <v>9055</v>
      </c>
      <c r="H58" t="str">
        <f>Adressen!H62</f>
        <v>Bühler</v>
      </c>
      <c r="I58" t="str">
        <f>Adressen!I62</f>
        <v>er Herr</v>
      </c>
      <c r="J58" s="25">
        <f>Adressen!J62</f>
        <v>5.3626448534049791E-2</v>
      </c>
      <c r="K58" s="25">
        <f>Adressen!K62</f>
        <v>20</v>
      </c>
      <c r="L58" s="25">
        <f>Adressen!L62</f>
        <v>3.7683450321224173E-2</v>
      </c>
      <c r="M58" s="25">
        <f>Adressen!M62</f>
        <v>20</v>
      </c>
      <c r="N58" t="str">
        <f>Adressen!N62</f>
        <v>252, 261</v>
      </c>
      <c r="O58">
        <f>Adressen!O62</f>
        <v>0</v>
      </c>
      <c r="P58" t="str">
        <f>Adressen!P62</f>
        <v xml:space="preserve"> </v>
      </c>
      <c r="Q58">
        <f>Adressen!Q62</f>
        <v>0</v>
      </c>
    </row>
    <row r="59" spans="1:17" x14ac:dyDescent="0.25">
      <c r="A59">
        <f>Adressen!A63</f>
        <v>58</v>
      </c>
      <c r="B59" t="str">
        <f>Adressen!B63</f>
        <v>Frau Jacqueline König</v>
      </c>
      <c r="C59" t="str">
        <f>Adressen!C63</f>
        <v>Herr Albert von Däniken</v>
      </c>
      <c r="D59" s="91" t="str">
        <f>Adressen!D63</f>
        <v xml:space="preserve"> </v>
      </c>
      <c r="E59" t="str">
        <f>Adressen!E63</f>
        <v xml:space="preserve"> </v>
      </c>
      <c r="F59" t="str">
        <f>Adressen!F63</f>
        <v>Glärnischstr. 32d</v>
      </c>
      <c r="G59">
        <f>Adressen!G63</f>
        <v>8636</v>
      </c>
      <c r="H59" t="str">
        <f>Adressen!H63</f>
        <v>Wald</v>
      </c>
      <c r="I59" t="str">
        <f>Adressen!I63</f>
        <v>e Frau König, Sehr geehrter Herr von Däniken</v>
      </c>
      <c r="J59" s="25">
        <f>Adressen!J63</f>
        <v>1.0713410358766617</v>
      </c>
      <c r="K59" s="25">
        <f>Adressen!K63</f>
        <v>20</v>
      </c>
      <c r="L59" s="25">
        <f>Adressen!L63</f>
        <v>0.7528342414268433</v>
      </c>
      <c r="M59" s="25">
        <f>Adressen!M63</f>
        <v>75.3</v>
      </c>
      <c r="N59" t="str">
        <f>Adressen!N63</f>
        <v>265, 266</v>
      </c>
      <c r="O59">
        <f>Adressen!O63</f>
        <v>0</v>
      </c>
      <c r="P59">
        <f>Adressen!P63</f>
        <v>0</v>
      </c>
      <c r="Q59">
        <f>Adressen!Q63</f>
        <v>0</v>
      </c>
    </row>
    <row r="60" spans="1:17" x14ac:dyDescent="0.25">
      <c r="A60">
        <f>Adressen!A64</f>
        <v>59</v>
      </c>
      <c r="B60" t="str">
        <f>Adressen!B64</f>
        <v>Herr und Frau</v>
      </c>
      <c r="C60" t="str">
        <f>Adressen!C64</f>
        <v>Max und Béatrice</v>
      </c>
      <c r="D60" s="91" t="str">
        <f>Adressen!D64</f>
        <v>Höhener</v>
      </c>
      <c r="E60" t="str">
        <f>Adressen!E64</f>
        <v xml:space="preserve"> -Gebert</v>
      </c>
      <c r="F60" t="str">
        <f>Adressen!F64</f>
        <v>Stein11</v>
      </c>
      <c r="G60">
        <f>Adressen!G64</f>
        <v>9043</v>
      </c>
      <c r="H60" t="str">
        <f>Adressen!H64</f>
        <v>Trogen</v>
      </c>
      <c r="I60" t="str">
        <f>Adressen!I64</f>
        <v>e Herr und Frau</v>
      </c>
      <c r="J60" s="25">
        <f>Adressen!J64</f>
        <v>0.72345229583938953</v>
      </c>
      <c r="K60" s="25">
        <f>Adressen!K64</f>
        <v>20</v>
      </c>
      <c r="L60" s="25">
        <f>Adressen!L64</f>
        <v>0.50837188356281426</v>
      </c>
      <c r="M60" s="25">
        <f>Adressen!M64</f>
        <v>50.8</v>
      </c>
      <c r="N60" t="str">
        <f>Adressen!N64</f>
        <v>267, 272</v>
      </c>
      <c r="O60">
        <f>Adressen!O64</f>
        <v>0</v>
      </c>
      <c r="P60">
        <f>Adressen!P64</f>
        <v>0</v>
      </c>
      <c r="Q60">
        <f>Adressen!Q64</f>
        <v>0</v>
      </c>
    </row>
    <row r="61" spans="1:17" x14ac:dyDescent="0.25">
      <c r="A61">
        <f>Adressen!A65</f>
        <v>60</v>
      </c>
      <c r="B61" t="str">
        <f>Adressen!B65</f>
        <v>Herr</v>
      </c>
      <c r="C61" t="str">
        <f>Adressen!C65</f>
        <v>Josef</v>
      </c>
      <c r="D61" s="91" t="str">
        <f>Adressen!D65</f>
        <v>Neff</v>
      </c>
      <c r="E61" t="str">
        <f>Adressen!E65</f>
        <v xml:space="preserve"> -Inauen</v>
      </c>
      <c r="F61" t="str">
        <f>Adressen!F65</f>
        <v>Rothaldenstrasse 23</v>
      </c>
      <c r="G61">
        <f>Adressen!G65</f>
        <v>9055</v>
      </c>
      <c r="H61" t="str">
        <f>Adressen!H65</f>
        <v>Bühler</v>
      </c>
      <c r="I61" t="str">
        <f>Adressen!I65</f>
        <v>er Herr</v>
      </c>
      <c r="J61" s="25">
        <f>Adressen!J65</f>
        <v>0.37171970592193398</v>
      </c>
      <c r="K61" s="25">
        <f>Adressen!K65</f>
        <v>20</v>
      </c>
      <c r="L61" s="25">
        <f>Adressen!L65</f>
        <v>0.26120844199919685</v>
      </c>
      <c r="M61" s="25">
        <f>Adressen!M65</f>
        <v>26.1</v>
      </c>
      <c r="N61">
        <f>Adressen!N65</f>
        <v>572</v>
      </c>
      <c r="O61">
        <f>Adressen!O65</f>
        <v>0</v>
      </c>
      <c r="P61">
        <f>Adressen!P65</f>
        <v>0</v>
      </c>
      <c r="Q61">
        <f>Adressen!Q65</f>
        <v>0</v>
      </c>
    </row>
    <row r="62" spans="1:17" x14ac:dyDescent="0.25">
      <c r="A62">
        <f>Adressen!A66</f>
        <v>61</v>
      </c>
      <c r="B62" t="str">
        <f>Adressen!B66</f>
        <v>Herr und Frau</v>
      </c>
      <c r="C62" t="str">
        <f>Adressen!C66</f>
        <v>Hans &amp; Sandra</v>
      </c>
      <c r="D62" s="91" t="str">
        <f>Adressen!D66</f>
        <v>Zeller</v>
      </c>
      <c r="E62" t="str">
        <f>Adressen!E66</f>
        <v xml:space="preserve"> -Waldburger</v>
      </c>
      <c r="F62" t="str">
        <f>Adressen!F66</f>
        <v>Schwantlen 19</v>
      </c>
      <c r="G62">
        <f>Adressen!G66</f>
        <v>9055</v>
      </c>
      <c r="H62" t="str">
        <f>Adressen!H66</f>
        <v>Bühler</v>
      </c>
      <c r="I62" t="str">
        <f>Adressen!I66</f>
        <v>e Herr und Frau</v>
      </c>
      <c r="J62" s="25">
        <f>Adressen!J66</f>
        <v>2.5603834366414929E-2</v>
      </c>
      <c r="K62" s="25">
        <f>Adressen!K66</f>
        <v>20</v>
      </c>
      <c r="L62" s="25">
        <f>Adressen!L66</f>
        <v>1.799188360883211E-2</v>
      </c>
      <c r="M62" s="25">
        <f>Adressen!M66</f>
        <v>20</v>
      </c>
      <c r="N62">
        <f>Adressen!N66</f>
        <v>269</v>
      </c>
      <c r="O62">
        <f>Adressen!O66</f>
        <v>0</v>
      </c>
      <c r="P62">
        <f>Adressen!P66</f>
        <v>0</v>
      </c>
      <c r="Q62">
        <f>Adressen!Q66</f>
        <v>0</v>
      </c>
    </row>
    <row r="63" spans="1:17" x14ac:dyDescent="0.25">
      <c r="A63">
        <f>Adressen!A67</f>
        <v>62</v>
      </c>
      <c r="B63" t="str">
        <f>Adressen!B67</f>
        <v>Erbengemeinschaft Adolf Zobrist sel.</v>
      </c>
      <c r="C63" t="str">
        <f>Adressen!C67</f>
        <v>Frau Liselotte Zobrist</v>
      </c>
      <c r="D63" s="91" t="str">
        <f>Adressen!D67</f>
        <v xml:space="preserve"> </v>
      </c>
      <c r="E63" t="str">
        <f>Adressen!E67</f>
        <v xml:space="preserve"> </v>
      </c>
      <c r="F63" t="str">
        <f>Adressen!F67</f>
        <v>Mülistrasse 20</v>
      </c>
      <c r="G63">
        <f>Adressen!G67</f>
        <v>8426</v>
      </c>
      <c r="H63" t="str">
        <f>Adressen!H67</f>
        <v>Lufingen</v>
      </c>
      <c r="I63" t="str">
        <f>Adressen!I67</f>
        <v>e Damen und Herren</v>
      </c>
      <c r="J63" s="25">
        <f>Adressen!J67</f>
        <v>1.084426386173831</v>
      </c>
      <c r="K63" s="25">
        <f>Adressen!K67</f>
        <v>20</v>
      </c>
      <c r="L63" s="25">
        <f>Adressen!L67</f>
        <v>0.76202935244647574</v>
      </c>
      <c r="M63" s="25">
        <f>Adressen!M67</f>
        <v>76.2</v>
      </c>
      <c r="N63">
        <f>Adressen!N67</f>
        <v>271</v>
      </c>
      <c r="O63">
        <f>Adressen!O67</f>
        <v>0</v>
      </c>
      <c r="P63">
        <f>Adressen!P67</f>
        <v>0</v>
      </c>
      <c r="Q63">
        <f>Adressen!Q67</f>
        <v>0</v>
      </c>
    </row>
    <row r="64" spans="1:17" x14ac:dyDescent="0.25">
      <c r="A64">
        <f>Adressen!A68</f>
        <v>63</v>
      </c>
      <c r="B64" t="str">
        <f>Adressen!B68</f>
        <v>Frau</v>
      </c>
      <c r="C64" t="str">
        <f>Adressen!C68</f>
        <v>Rahel</v>
      </c>
      <c r="D64" s="91" t="str">
        <f>Adressen!D68</f>
        <v>Koller</v>
      </c>
      <c r="E64" t="str">
        <f>Adressen!E68</f>
        <v xml:space="preserve"> </v>
      </c>
      <c r="F64" t="s">
        <v>486</v>
      </c>
      <c r="G64">
        <v>9055</v>
      </c>
      <c r="H64" t="s">
        <v>93</v>
      </c>
      <c r="I64" t="str">
        <f>Adressen!I68</f>
        <v>e Frau</v>
      </c>
      <c r="J64" s="25">
        <f>Adressen!J68</f>
        <v>9.1059945457691617E-3</v>
      </c>
      <c r="K64" s="25">
        <f>Adressen!K68</f>
        <v>20</v>
      </c>
      <c r="L64" s="25">
        <f>Adressen!L68</f>
        <v>6.3988069781080589E-3</v>
      </c>
      <c r="M64" s="25">
        <f>Adressen!M68</f>
        <v>20</v>
      </c>
      <c r="N64">
        <f>Adressen!N68</f>
        <v>675</v>
      </c>
      <c r="O64">
        <f>Adressen!O68</f>
        <v>0</v>
      </c>
      <c r="P64">
        <f>Adressen!P68</f>
        <v>0</v>
      </c>
      <c r="Q64">
        <f>Adressen!Q68</f>
        <v>0</v>
      </c>
    </row>
    <row r="65" spans="1:17" x14ac:dyDescent="0.25">
      <c r="A65">
        <f>Adressen!A69</f>
        <v>64</v>
      </c>
      <c r="B65" t="str">
        <f>Adressen!B69</f>
        <v>Herr und Frau</v>
      </c>
      <c r="C65" t="str">
        <f>Adressen!C69</f>
        <v>Martin und Katharina</v>
      </c>
      <c r="D65" s="91" t="str">
        <f>Adressen!D69</f>
        <v>Wirth</v>
      </c>
      <c r="E65" t="str">
        <f>Adressen!E69</f>
        <v xml:space="preserve"> -Nef</v>
      </c>
      <c r="F65" t="str">
        <f>Adressen!F69</f>
        <v>Via Bosia 5C</v>
      </c>
      <c r="G65">
        <f>Adressen!G69</f>
        <v>6900</v>
      </c>
      <c r="H65" t="str">
        <f>Adressen!H69</f>
        <v>Paradiso</v>
      </c>
      <c r="I65" t="str">
        <f>Adressen!I69</f>
        <v>e Herr und Frau</v>
      </c>
      <c r="J65" s="25">
        <f>Adressen!J69</f>
        <v>8.041595927361174E-2</v>
      </c>
      <c r="K65" s="25">
        <f>Adressen!K69</f>
        <v>20</v>
      </c>
      <c r="L65" s="25">
        <f>Adressen!L69</f>
        <v>5.6508511921997434E-2</v>
      </c>
      <c r="M65" s="25">
        <f>Adressen!M69</f>
        <v>20</v>
      </c>
      <c r="N65">
        <f>Adressen!N69</f>
        <v>88</v>
      </c>
      <c r="O65">
        <f>Adressen!O69</f>
        <v>0</v>
      </c>
      <c r="P65">
        <f>Adressen!P69</f>
        <v>0</v>
      </c>
      <c r="Q65" t="str">
        <f>Adressen!Q69</f>
        <v xml:space="preserve"> </v>
      </c>
    </row>
    <row r="66" spans="1:17" x14ac:dyDescent="0.25">
      <c r="A66">
        <f>Adressen!A70</f>
        <v>65</v>
      </c>
      <c r="B66" t="str">
        <f>Adressen!B70</f>
        <v>Flurgenossenschaft Rothalde</v>
      </c>
      <c r="C66" t="str">
        <f>Adressen!C70</f>
        <v>Herr Ueli Tanner</v>
      </c>
      <c r="D66" s="91" t="str">
        <f>Adressen!D70</f>
        <v xml:space="preserve"> </v>
      </c>
      <c r="E66" t="str">
        <f>Adressen!E70</f>
        <v xml:space="preserve"> </v>
      </c>
      <c r="F66" t="s">
        <v>477</v>
      </c>
      <c r="G66">
        <f>Adressen!G70</f>
        <v>9055</v>
      </c>
      <c r="H66" t="str">
        <f>Adressen!H70</f>
        <v>Bühler</v>
      </c>
      <c r="I66" t="str">
        <f>Adressen!I70</f>
        <v>e Damen und Herren</v>
      </c>
      <c r="J66" s="25">
        <f>Adressen!J70</f>
        <v>0</v>
      </c>
      <c r="K66" s="25">
        <f>Adressen!K70</f>
        <v>20</v>
      </c>
      <c r="L66" s="25">
        <f>Adressen!L70</f>
        <v>0</v>
      </c>
      <c r="M66" s="25">
        <f>Adressen!M70</f>
        <v>20</v>
      </c>
      <c r="N66">
        <f>Adressen!N70</f>
        <v>0</v>
      </c>
      <c r="O66" t="str">
        <f>Adressen!O70</f>
        <v>tanner.em@bluewin.ch</v>
      </c>
      <c r="P66">
        <f>Adressen!P70</f>
        <v>0</v>
      </c>
      <c r="Q66">
        <f>Adressen!Q70</f>
        <v>0</v>
      </c>
    </row>
    <row r="67" spans="1:17" x14ac:dyDescent="0.25">
      <c r="A67">
        <f>Adressen!A71</f>
        <v>66</v>
      </c>
      <c r="B67" t="str">
        <f>Adressen!B71</f>
        <v>Flurgenossenschaft Schlatterlehn</v>
      </c>
      <c r="C67" t="s">
        <v>468</v>
      </c>
      <c r="D67" s="91" t="str">
        <f>Adressen!D71</f>
        <v xml:space="preserve"> </v>
      </c>
      <c r="E67" t="str">
        <f>Adressen!E71</f>
        <v xml:space="preserve"> </v>
      </c>
      <c r="F67" t="str">
        <f>Adressen!F71</f>
        <v>Lehn 1124</v>
      </c>
      <c r="G67">
        <f>Adressen!G71</f>
        <v>9053</v>
      </c>
      <c r="H67" t="str">
        <f>Adressen!H71</f>
        <v>Teufen</v>
      </c>
      <c r="I67" t="str">
        <f>Adressen!I71</f>
        <v>e Damen und Herren</v>
      </c>
      <c r="J67" s="25">
        <f>Adressen!J71</f>
        <v>0</v>
      </c>
      <c r="K67" s="25">
        <f>Adressen!K71</f>
        <v>20</v>
      </c>
      <c r="L67" s="25">
        <f>Adressen!L71</f>
        <v>0</v>
      </c>
      <c r="M67" s="25">
        <f>Adressen!M71</f>
        <v>0</v>
      </c>
      <c r="N67">
        <f>Adressen!N71</f>
        <v>0</v>
      </c>
      <c r="O67">
        <f>Adressen!O71</f>
        <v>0</v>
      </c>
      <c r="P67" t="str">
        <f>Adressen!P71</f>
        <v>gem. Beschluss HV 10.3.2008 kein Beitrag</v>
      </c>
      <c r="Q67">
        <f>Adressen!Q71</f>
        <v>0</v>
      </c>
    </row>
    <row r="68" spans="1:17" x14ac:dyDescent="0.25">
      <c r="A68">
        <f>Adressen!A72</f>
        <v>67</v>
      </c>
      <c r="B68" t="str">
        <f>Adressen!B72</f>
        <v>Herr und Frau</v>
      </c>
      <c r="C68" t="str">
        <f>Adressen!C72</f>
        <v>Paul und Beate</v>
      </c>
      <c r="D68" s="91" t="str">
        <f>Adressen!D72</f>
        <v>Stieger</v>
      </c>
      <c r="E68" t="str">
        <f>Adressen!E72</f>
        <v xml:space="preserve"> Göller</v>
      </c>
      <c r="F68" t="str">
        <f>Adressen!F72</f>
        <v>Steigwaldstrasse 2</v>
      </c>
      <c r="G68">
        <f>Adressen!G72</f>
        <v>9055</v>
      </c>
      <c r="H68" t="str">
        <f>Adressen!H72</f>
        <v>Bühler</v>
      </c>
      <c r="I68" t="s">
        <v>480</v>
      </c>
      <c r="J68" s="25">
        <f>Adressen!J72</f>
        <v>0.67752935608401499</v>
      </c>
      <c r="K68" s="25">
        <f>Adressen!K72</f>
        <v>20</v>
      </c>
      <c r="L68" s="25">
        <f>Adressen!L72</f>
        <v>0.47610170968065912</v>
      </c>
      <c r="M68" s="25">
        <f>Adressen!M72</f>
        <v>47.6</v>
      </c>
      <c r="N68">
        <f>Adressen!N72</f>
        <v>646</v>
      </c>
      <c r="O68">
        <f>Adressen!O72</f>
        <v>0</v>
      </c>
      <c r="P68">
        <f>Adressen!P72</f>
        <v>0</v>
      </c>
      <c r="Q68">
        <f>Adressen!Q72</f>
        <v>0</v>
      </c>
    </row>
    <row r="69" spans="1:17" x14ac:dyDescent="0.25">
      <c r="A69">
        <f>Adressen!A73</f>
        <v>68</v>
      </c>
      <c r="B69" t="str">
        <f>Adressen!B73</f>
        <v>Herr und Frau</v>
      </c>
      <c r="C69" t="str">
        <f>Adressen!C73</f>
        <v>Cataldo und Ana Maria</v>
      </c>
      <c r="D69" s="91" t="str">
        <f>Adressen!D73</f>
        <v>Caliandro</v>
      </c>
      <c r="E69" t="str">
        <f>Adressen!E73</f>
        <v>-Soro</v>
      </c>
      <c r="F69" t="str">
        <f>Adressen!F73</f>
        <v>Steigwaldstrasse 4</v>
      </c>
      <c r="G69">
        <f>Adressen!G73</f>
        <v>9055</v>
      </c>
      <c r="H69" t="str">
        <f>Adressen!H73</f>
        <v>Bühler</v>
      </c>
      <c r="I69" t="str">
        <f>Adressen!I73</f>
        <v>e Herr und Frau</v>
      </c>
      <c r="J69" s="25">
        <f>Adressen!J73</f>
        <v>0.67752935608401499</v>
      </c>
      <c r="K69" s="25">
        <f>Adressen!K73</f>
        <v>20</v>
      </c>
      <c r="L69" s="25">
        <f>Adressen!L73</f>
        <v>1.0112903636811943</v>
      </c>
      <c r="M69" s="25">
        <f>Adressen!M73</f>
        <v>101.1</v>
      </c>
      <c r="N69">
        <f>Adressen!N73</f>
        <v>647</v>
      </c>
      <c r="O69">
        <f>Adressen!O73</f>
        <v>0</v>
      </c>
      <c r="P69">
        <f>Adressen!P73</f>
        <v>0</v>
      </c>
      <c r="Q69">
        <f>Adressen!Q73</f>
        <v>0</v>
      </c>
    </row>
    <row r="70" spans="1:17" x14ac:dyDescent="0.25">
      <c r="A70">
        <f>Adressen!A74</f>
        <v>69</v>
      </c>
      <c r="B70" t="str">
        <f>Adressen!B74</f>
        <v>Herr und Frau</v>
      </c>
      <c r="C70" t="str">
        <f>Adressen!C74</f>
        <v>Ismail und Agnes</v>
      </c>
      <c r="D70" s="91" t="str">
        <f>Adressen!D74</f>
        <v>Dönmez</v>
      </c>
      <c r="E70" t="str">
        <f>Adressen!E74</f>
        <v>-Eugster</v>
      </c>
      <c r="F70" t="str">
        <f>Adressen!F74</f>
        <v>Steigwaldstrasse 6</v>
      </c>
      <c r="G70">
        <f>Adressen!G74</f>
        <v>9055</v>
      </c>
      <c r="H70" t="str">
        <f>Adressen!H74</f>
        <v>Bühler</v>
      </c>
      <c r="I70" t="str">
        <f>Adressen!I74</f>
        <v>e Herr und Frau</v>
      </c>
      <c r="J70" s="25">
        <f>Adressen!J74</f>
        <v>0.67752935608401499</v>
      </c>
      <c r="K70" s="25">
        <f>Adressen!K74</f>
        <v>20</v>
      </c>
      <c r="L70" s="25">
        <f>Adressen!L74</f>
        <v>1.5018799631816848</v>
      </c>
      <c r="M70" s="25">
        <f>Adressen!M74</f>
        <v>150.19999999999999</v>
      </c>
      <c r="N70">
        <f>Adressen!N74</f>
        <v>648</v>
      </c>
      <c r="O70">
        <f>Adressen!O74</f>
        <v>0</v>
      </c>
      <c r="P70">
        <f>Adressen!P74</f>
        <v>0</v>
      </c>
      <c r="Q70">
        <f>Adressen!Q74</f>
        <v>0</v>
      </c>
    </row>
    <row r="71" spans="1:17" x14ac:dyDescent="0.25">
      <c r="A71">
        <f>Adressen!A75</f>
        <v>70</v>
      </c>
      <c r="B71" t="str">
        <f>Adressen!B75</f>
        <v>Herr und Frau</v>
      </c>
      <c r="C71" t="str">
        <f>Adressen!C75</f>
        <v>Luca und Silvia</v>
      </c>
      <c r="D71" s="91" t="str">
        <f>Adressen!D75</f>
        <v>Val</v>
      </c>
      <c r="E71" t="str">
        <f>Adressen!E75</f>
        <v>-Rutz</v>
      </c>
      <c r="F71" t="str">
        <f>Adressen!F75</f>
        <v>Steigwaldstrasse 8</v>
      </c>
      <c r="G71">
        <f>Adressen!G75</f>
        <v>9055</v>
      </c>
      <c r="H71" t="str">
        <f>Adressen!H75</f>
        <v>Bühler</v>
      </c>
      <c r="I71" t="str">
        <f>Adressen!I75</f>
        <v>e Herr und Frau</v>
      </c>
      <c r="J71" s="25">
        <f>Adressen!J75</f>
        <v>0.67752935608401499</v>
      </c>
      <c r="K71" s="25">
        <f>Adressen!K75</f>
        <v>20</v>
      </c>
      <c r="L71" s="25">
        <f>Adressen!L75</f>
        <v>1.5910780721817739</v>
      </c>
      <c r="M71" s="25">
        <f>Adressen!M75</f>
        <v>159.1</v>
      </c>
      <c r="N71">
        <f>Adressen!N75</f>
        <v>649</v>
      </c>
      <c r="O71">
        <f>Adressen!O75</f>
        <v>0</v>
      </c>
      <c r="P71">
        <f>Adressen!P75</f>
        <v>0</v>
      </c>
      <c r="Q71">
        <f>Adressen!Q75</f>
        <v>0</v>
      </c>
    </row>
    <row r="72" spans="1:17" x14ac:dyDescent="0.25">
      <c r="A72">
        <f>Adressen!A76</f>
        <v>71</v>
      </c>
      <c r="B72" t="str">
        <f>Adressen!B76</f>
        <v>Herr und Frau</v>
      </c>
      <c r="C72" t="str">
        <f>Adressen!C76</f>
        <v>Albert und Cornelia</v>
      </c>
      <c r="D72" s="91" t="str">
        <f>Adressen!D76</f>
        <v xml:space="preserve">Gründler </v>
      </c>
      <c r="E72" t="str">
        <f>Adressen!E76</f>
        <v xml:space="preserve"> -Gubser</v>
      </c>
      <c r="F72" t="str">
        <f>Adressen!F76</f>
        <v>Steigwaldstrasse 18</v>
      </c>
      <c r="G72">
        <f>Adressen!G76</f>
        <v>9055</v>
      </c>
      <c r="H72" t="str">
        <f>Adressen!H76</f>
        <v>Bühler</v>
      </c>
      <c r="I72" t="str">
        <f>Adressen!I76</f>
        <v>e Herr und Frau</v>
      </c>
      <c r="J72" s="25">
        <f>Adressen!J76</f>
        <v>0.67752935608401499</v>
      </c>
      <c r="K72" s="25">
        <f>Adressen!K76</f>
        <v>20</v>
      </c>
      <c r="L72" s="25">
        <f>Adressen!L76</f>
        <v>0.47610170968065912</v>
      </c>
      <c r="M72" s="25">
        <f>Adressen!M76</f>
        <v>47.6</v>
      </c>
      <c r="N72">
        <f>Adressen!N76</f>
        <v>650</v>
      </c>
      <c r="O72">
        <f>Adressen!O76</f>
        <v>0</v>
      </c>
      <c r="P72">
        <f>Adressen!P76</f>
        <v>0</v>
      </c>
      <c r="Q72">
        <f>Adressen!Q76</f>
        <v>0</v>
      </c>
    </row>
    <row r="73" spans="1:17" x14ac:dyDescent="0.25">
      <c r="A73">
        <f>Adressen!A77</f>
        <v>72</v>
      </c>
      <c r="B73" t="str">
        <f>Adressen!B77</f>
        <v>Frau</v>
      </c>
      <c r="C73" t="str">
        <f>Adressen!C77</f>
        <v>Marlies</v>
      </c>
      <c r="D73" s="91" t="str">
        <f>Adressen!D77</f>
        <v>D'Agostino-Büchler</v>
      </c>
      <c r="E73" t="str">
        <f>Adressen!E77</f>
        <v xml:space="preserve"> </v>
      </c>
      <c r="F73" t="str">
        <f>Adressen!F77</f>
        <v>Steigwaldstrasse 10</v>
      </c>
      <c r="G73">
        <f>Adressen!G77</f>
        <v>9055</v>
      </c>
      <c r="H73" t="str">
        <f>Adressen!H77</f>
        <v>Bühler</v>
      </c>
      <c r="I73" t="str">
        <f>Adressen!I77</f>
        <v>e Frau D'Agostino</v>
      </c>
      <c r="J73" s="25">
        <f>Adressen!J77</f>
        <v>0.67752935608401499</v>
      </c>
      <c r="K73" s="25">
        <f>Adressen!K77</f>
        <v>20</v>
      </c>
      <c r="L73" s="25">
        <f>Adressen!L77</f>
        <v>0.47610170968065912</v>
      </c>
      <c r="M73" s="25">
        <f>Adressen!M77</f>
        <v>47.6</v>
      </c>
      <c r="N73">
        <f>Adressen!N77</f>
        <v>651</v>
      </c>
      <c r="O73">
        <f>Adressen!O77</f>
        <v>0</v>
      </c>
      <c r="P73">
        <f>Adressen!P77</f>
        <v>0</v>
      </c>
      <c r="Q73">
        <f>Adressen!Q77</f>
        <v>0</v>
      </c>
    </row>
    <row r="74" spans="1:17" x14ac:dyDescent="0.25">
      <c r="A74">
        <f>Adressen!A78</f>
        <v>73</v>
      </c>
      <c r="B74" t="str">
        <f>Adressen!B78</f>
        <v>Herr und Frau</v>
      </c>
      <c r="C74" t="str">
        <f>Adressen!C78</f>
        <v>Michael und Renée</v>
      </c>
      <c r="D74" s="91" t="str">
        <f>Adressen!D78</f>
        <v>Lechner</v>
      </c>
      <c r="E74" t="str">
        <f>Adressen!E78</f>
        <v xml:space="preserve"> -Bertoli</v>
      </c>
      <c r="F74" t="str">
        <f>Adressen!F78</f>
        <v>Steigwaldstrasse 12</v>
      </c>
      <c r="G74">
        <f>Adressen!G78</f>
        <v>9055</v>
      </c>
      <c r="H74" t="str">
        <f>Adressen!H78</f>
        <v>Bühler</v>
      </c>
      <c r="I74" t="str">
        <f>Adressen!I78</f>
        <v>e Herr und Frau</v>
      </c>
      <c r="J74" s="25">
        <f>Adressen!J78</f>
        <v>0.67752935608401499</v>
      </c>
      <c r="K74" s="25">
        <f>Adressen!K78</f>
        <v>20</v>
      </c>
      <c r="L74" s="25">
        <f>Adressen!L78</f>
        <v>0.47610170968065912</v>
      </c>
      <c r="M74" s="25">
        <f>Adressen!M78</f>
        <v>47.6</v>
      </c>
      <c r="N74">
        <f>Adressen!N78</f>
        <v>652</v>
      </c>
      <c r="O74">
        <f>Adressen!O78</f>
        <v>0</v>
      </c>
      <c r="P74">
        <f>Adressen!P78</f>
        <v>0</v>
      </c>
      <c r="Q74" t="str">
        <f>Adressen!Q78</f>
        <v xml:space="preserve"> </v>
      </c>
    </row>
    <row r="75" spans="1:17" x14ac:dyDescent="0.25">
      <c r="A75">
        <f>Adressen!A79</f>
        <v>74</v>
      </c>
      <c r="B75" t="str">
        <f>Adressen!B79</f>
        <v>Frau</v>
      </c>
      <c r="C75" t="str">
        <f>Adressen!C79</f>
        <v>Irene</v>
      </c>
      <c r="D75" s="91" t="str">
        <f>Adressen!D79</f>
        <v>Lendenmann</v>
      </c>
      <c r="E75" t="str">
        <f>Adressen!E79</f>
        <v xml:space="preserve"> </v>
      </c>
      <c r="F75" t="str">
        <f>Adressen!F79</f>
        <v>Steigwaldstrasse 13</v>
      </c>
      <c r="G75">
        <f>Adressen!G79</f>
        <v>9055</v>
      </c>
      <c r="H75" t="str">
        <f>Adressen!H79</f>
        <v>Bühler</v>
      </c>
      <c r="I75" t="str">
        <f>Adressen!I79</f>
        <v xml:space="preserve">e Frau </v>
      </c>
      <c r="J75" s="25">
        <f>Adressen!J79</f>
        <v>0.67752935608401499</v>
      </c>
      <c r="K75" s="25">
        <f>Adressen!K79</f>
        <v>20</v>
      </c>
      <c r="L75" s="25">
        <f>Adressen!L79</f>
        <v>0.47610170968065912</v>
      </c>
      <c r="M75" s="25">
        <f>Adressen!M79</f>
        <v>47.6</v>
      </c>
      <c r="N75">
        <f>Adressen!N79</f>
        <v>654</v>
      </c>
      <c r="O75">
        <f>Adressen!O79</f>
        <v>0</v>
      </c>
      <c r="P75">
        <f>Adressen!P79</f>
        <v>0</v>
      </c>
      <c r="Q75">
        <f>Adressen!Q79</f>
        <v>0</v>
      </c>
    </row>
    <row r="76" spans="1:17" x14ac:dyDescent="0.25">
      <c r="A76">
        <f>Adressen!A80</f>
        <v>75</v>
      </c>
      <c r="B76" t="str">
        <f>Adressen!B80</f>
        <v>Herr</v>
      </c>
      <c r="C76" t="str">
        <f>Adressen!C80</f>
        <v>Bernhard</v>
      </c>
      <c r="D76" s="91" t="str">
        <f>Adressen!D80</f>
        <v>Weiss</v>
      </c>
      <c r="E76" t="str">
        <f>Adressen!E80</f>
        <v xml:space="preserve"> </v>
      </c>
      <c r="F76" t="str">
        <f>Adressen!F80</f>
        <v>Steigwaldstrasse 15</v>
      </c>
      <c r="G76">
        <f>Adressen!G80</f>
        <v>9055</v>
      </c>
      <c r="H76" t="str">
        <f>Adressen!H80</f>
        <v>Bühler</v>
      </c>
      <c r="I76" t="str">
        <f>Adressen!I80</f>
        <v>er Herr</v>
      </c>
      <c r="J76" s="25">
        <f>Adressen!J80</f>
        <v>0.67752935608401499</v>
      </c>
      <c r="K76" s="25">
        <f>Adressen!K80</f>
        <v>20</v>
      </c>
      <c r="L76" s="25">
        <f>Adressen!L80</f>
        <v>0.47610170968065912</v>
      </c>
      <c r="M76" s="25">
        <f>Adressen!M80</f>
        <v>47.6</v>
      </c>
      <c r="N76">
        <f>Adressen!N80</f>
        <v>655</v>
      </c>
      <c r="O76">
        <f>Adressen!O80</f>
        <v>0</v>
      </c>
      <c r="P76">
        <f>Adressen!P80</f>
        <v>0</v>
      </c>
      <c r="Q76">
        <f>Adressen!Q80</f>
        <v>0</v>
      </c>
    </row>
    <row r="77" spans="1:17" x14ac:dyDescent="0.25">
      <c r="A77">
        <f>Adressen!A81</f>
        <v>76</v>
      </c>
      <c r="B77" t="str">
        <f>Adressen!B81</f>
        <v>Herr und Frau</v>
      </c>
      <c r="C77" t="str">
        <f>Adressen!C81</f>
        <v>Peter und Marianne</v>
      </c>
      <c r="D77" s="91" t="str">
        <f>Adressen!D81</f>
        <v>Freund</v>
      </c>
      <c r="E77" t="str">
        <f>Adressen!E81</f>
        <v xml:space="preserve"> -Schefer</v>
      </c>
      <c r="F77" t="str">
        <f>Adressen!F81</f>
        <v>Steigwaldstrasse 17</v>
      </c>
      <c r="G77">
        <f>Adressen!G81</f>
        <v>9055</v>
      </c>
      <c r="H77" t="str">
        <f>Adressen!H81</f>
        <v>Bühler</v>
      </c>
      <c r="I77" t="str">
        <f>Adressen!I81</f>
        <v>e Herr und Frau</v>
      </c>
      <c r="J77" s="25">
        <f>Adressen!J81</f>
        <v>0.67752935608401499</v>
      </c>
      <c r="K77" s="25">
        <f>Adressen!K81</f>
        <v>20</v>
      </c>
      <c r="L77" s="25">
        <f>Adressen!L81</f>
        <v>0.47610170968065912</v>
      </c>
      <c r="M77" s="25">
        <f>Adressen!M81</f>
        <v>47.6</v>
      </c>
      <c r="N77">
        <f>Adressen!N81</f>
        <v>656</v>
      </c>
      <c r="O77">
        <f>Adressen!O81</f>
        <v>0</v>
      </c>
      <c r="P77">
        <f>Adressen!P81</f>
        <v>0</v>
      </c>
      <c r="Q77">
        <f>Adressen!Q81</f>
        <v>0</v>
      </c>
    </row>
    <row r="78" spans="1:17" x14ac:dyDescent="0.25">
      <c r="A78">
        <f>Adressen!A82</f>
        <v>77</v>
      </c>
      <c r="B78" t="str">
        <f>Adressen!B82</f>
        <v>Herr</v>
      </c>
      <c r="C78" t="str">
        <f>Adressen!C82</f>
        <v>Hans Jörg</v>
      </c>
      <c r="D78" s="91" t="str">
        <f>Adressen!D82</f>
        <v>Freund</v>
      </c>
      <c r="E78" t="str">
        <f>Adressen!E82</f>
        <v xml:space="preserve"> </v>
      </c>
      <c r="F78" t="str">
        <f>Adressen!F82</f>
        <v>Steigwaldstrasse 21</v>
      </c>
      <c r="G78">
        <f>Adressen!G82</f>
        <v>9055</v>
      </c>
      <c r="H78" t="str">
        <f>Adressen!H82</f>
        <v>Bühler</v>
      </c>
      <c r="I78" t="str">
        <f>Adressen!I82</f>
        <v>er Herr</v>
      </c>
      <c r="J78" s="25">
        <f>Adressen!J82</f>
        <v>0.67752935608401499</v>
      </c>
      <c r="K78" s="25">
        <f>Adressen!K82</f>
        <v>20</v>
      </c>
      <c r="L78" s="25">
        <f>Adressen!L82</f>
        <v>0.47610170968065912</v>
      </c>
      <c r="M78" s="25">
        <f>Adressen!M82</f>
        <v>47.6</v>
      </c>
      <c r="N78">
        <f>Adressen!N82</f>
        <v>657</v>
      </c>
      <c r="O78">
        <f>Adressen!O82</f>
        <v>0</v>
      </c>
      <c r="P78" t="str">
        <f>Adressen!P82</f>
        <v xml:space="preserve"> </v>
      </c>
      <c r="Q78">
        <f>Adressen!Q82</f>
        <v>0</v>
      </c>
    </row>
    <row r="79" spans="1:17" x14ac:dyDescent="0.25">
      <c r="A79">
        <f>Adressen!A83</f>
        <v>78</v>
      </c>
      <c r="B79" t="str">
        <f>Adressen!B83</f>
        <v>Frau</v>
      </c>
      <c r="C79" t="str">
        <f>Adressen!C83</f>
        <v>Daniela</v>
      </c>
      <c r="D79" s="91" t="str">
        <f>Adressen!D83</f>
        <v>Schriebl</v>
      </c>
      <c r="E79" t="s">
        <v>222</v>
      </c>
      <c r="F79" t="str">
        <f>Adressen!F83</f>
        <v>Steigwaldstrasse 19</v>
      </c>
      <c r="G79">
        <f>Adressen!G83</f>
        <v>9055</v>
      </c>
      <c r="H79" t="str">
        <f>Adressen!H83</f>
        <v>Bühler</v>
      </c>
      <c r="I79" t="str">
        <f>Adressen!I83</f>
        <v>e Frau</v>
      </c>
      <c r="J79" s="25">
        <f>Adressen!J83</f>
        <v>0.67752935608401499</v>
      </c>
      <c r="K79" s="25">
        <f>Adressen!K83</f>
        <v>20</v>
      </c>
      <c r="L79" s="25">
        <f>Adressen!L83</f>
        <v>0.47610170968065912</v>
      </c>
      <c r="M79" s="25">
        <f>Adressen!M83</f>
        <v>47.6</v>
      </c>
      <c r="N79">
        <f>Adressen!N83</f>
        <v>653</v>
      </c>
      <c r="O79">
        <f>Adressen!O83</f>
        <v>0</v>
      </c>
      <c r="P79" t="str">
        <f>Adressen!P83</f>
        <v xml:space="preserve"> </v>
      </c>
      <c r="Q79">
        <f>Adressen!Q83</f>
        <v>0</v>
      </c>
    </row>
    <row r="80" spans="1:17" x14ac:dyDescent="0.25">
      <c r="A80">
        <f>Adressen!A84</f>
        <v>79</v>
      </c>
      <c r="B80" t="str">
        <f>Adressen!B84</f>
        <v>Herr</v>
      </c>
      <c r="C80" t="str">
        <f>Adressen!C84</f>
        <v>Ralph</v>
      </c>
      <c r="D80" s="91" t="str">
        <f>Adressen!D84</f>
        <v>Suhner</v>
      </c>
      <c r="E80" t="str">
        <f>Adressen!E84</f>
        <v xml:space="preserve"> </v>
      </c>
      <c r="F80" t="str">
        <f>Adressen!F84</f>
        <v>Steigstrasse 50</v>
      </c>
      <c r="G80">
        <f>Adressen!G84</f>
        <v>9055</v>
      </c>
      <c r="H80" t="str">
        <f>Adressen!H84</f>
        <v>Bühler</v>
      </c>
      <c r="I80" t="str">
        <f>Adressen!I84</f>
        <v>er Herr</v>
      </c>
      <c r="J80" s="25">
        <f>Adressen!J84</f>
        <v>0.67752935608401499</v>
      </c>
      <c r="K80" s="25">
        <f>Adressen!K84</f>
        <v>20</v>
      </c>
      <c r="L80" s="25">
        <f>Adressen!L84</f>
        <v>1.1450875271813281</v>
      </c>
      <c r="M80" s="25">
        <f>Adressen!M84</f>
        <v>114.5</v>
      </c>
      <c r="N80">
        <f>Adressen!N84</f>
        <v>643</v>
      </c>
      <c r="O80">
        <f>Adressen!O84</f>
        <v>0</v>
      </c>
      <c r="P80" t="str">
        <f>Adressen!P84</f>
        <v xml:space="preserve"> </v>
      </c>
      <c r="Q80">
        <f>Adressen!Q84</f>
        <v>0</v>
      </c>
    </row>
    <row r="81" spans="1:17" x14ac:dyDescent="0.25">
      <c r="A81">
        <f>Adressen!A85</f>
        <v>80</v>
      </c>
      <c r="B81" t="str">
        <f>Adressen!B85</f>
        <v>Herr und Frau</v>
      </c>
      <c r="C81" t="str">
        <f>Adressen!C85</f>
        <v>Christoph und Christine</v>
      </c>
      <c r="D81" s="91" t="str">
        <f>Adressen!D85</f>
        <v>Hofstetter</v>
      </c>
      <c r="E81" t="s">
        <v>465</v>
      </c>
      <c r="F81" t="str">
        <f>Adressen!F85</f>
        <v>Steigstrasse 46</v>
      </c>
      <c r="G81">
        <f>Adressen!G85</f>
        <v>9055</v>
      </c>
      <c r="H81" t="str">
        <f>Adressen!H85</f>
        <v>Bühler</v>
      </c>
      <c r="I81" t="str">
        <f>Adressen!I85</f>
        <v>e Herr und Frau</v>
      </c>
      <c r="J81" s="25">
        <f>Adressen!J85</f>
        <v>0.67752935608401499</v>
      </c>
      <c r="K81" s="25">
        <f>Adressen!K85</f>
        <v>20</v>
      </c>
      <c r="L81" s="25">
        <f>Adressen!L85</f>
        <v>0.47610170968065912</v>
      </c>
      <c r="M81" s="25">
        <f>Adressen!M85</f>
        <v>47.6</v>
      </c>
      <c r="N81">
        <f>Adressen!N85</f>
        <v>645</v>
      </c>
      <c r="O81">
        <f>Adressen!O85</f>
        <v>0</v>
      </c>
      <c r="P81" t="str">
        <f>Adressen!P85</f>
        <v xml:space="preserve"> </v>
      </c>
      <c r="Q81">
        <f>Adressen!Q85</f>
        <v>0</v>
      </c>
    </row>
    <row r="82" spans="1:17" x14ac:dyDescent="0.25">
      <c r="A82">
        <f>Adressen!A86</f>
        <v>81</v>
      </c>
      <c r="B82" t="str">
        <f>Adressen!B86</f>
        <v>Herr und Frau</v>
      </c>
      <c r="C82" t="str">
        <f>Adressen!C86</f>
        <v>Daniel und Carmen</v>
      </c>
      <c r="D82" s="91" t="str">
        <f>Adressen!D86</f>
        <v>Eigenmann</v>
      </c>
      <c r="F82" t="str">
        <f>Adressen!F86</f>
        <v>Steigstrasse 48</v>
      </c>
      <c r="G82">
        <f>Adressen!G86</f>
        <v>9055</v>
      </c>
      <c r="H82" t="str">
        <f>Adressen!H86</f>
        <v>Bühler</v>
      </c>
      <c r="I82" t="str">
        <f>Adressen!I86</f>
        <v>e Herr und Frau</v>
      </c>
      <c r="J82" s="25">
        <f>Adressen!J86</f>
        <v>0.67752935608401499</v>
      </c>
      <c r="K82" s="25">
        <f>Adressen!K86</f>
        <v>20</v>
      </c>
      <c r="L82" s="25">
        <f>Adressen!L86</f>
        <v>1.4424145571816254</v>
      </c>
      <c r="M82" s="25">
        <f>Adressen!M86</f>
        <v>144.19999999999999</v>
      </c>
      <c r="N82">
        <f>Adressen!N86</f>
        <v>644</v>
      </c>
      <c r="O82">
        <f>Adressen!O86</f>
        <v>0</v>
      </c>
      <c r="P82">
        <f>Adressen!P86</f>
        <v>0</v>
      </c>
      <c r="Q82">
        <f>Adressen!Q86</f>
        <v>0</v>
      </c>
    </row>
    <row r="83" spans="1:17" x14ac:dyDescent="0.25">
      <c r="A83">
        <f>Adressen!A87</f>
        <v>82</v>
      </c>
      <c r="B83" t="str">
        <f>Adressen!B87</f>
        <v>Herr und Frau</v>
      </c>
      <c r="C83" t="str">
        <f>Adressen!C87</f>
        <v>Gianfranco und Maria Angela</v>
      </c>
      <c r="D83" s="91" t="str">
        <f>Adressen!D87</f>
        <v>Renna</v>
      </c>
      <c r="E83" t="str">
        <f>Adressen!E87</f>
        <v xml:space="preserve"> -Scuro</v>
      </c>
      <c r="F83" t="str">
        <f>Adressen!F87</f>
        <v>Steigstrasse 52</v>
      </c>
      <c r="G83">
        <f>Adressen!G87</f>
        <v>9055</v>
      </c>
      <c r="H83" t="str">
        <f>Adressen!H87</f>
        <v>Bühler</v>
      </c>
      <c r="I83" t="str">
        <f>Adressen!I87</f>
        <v>e Herr und Frau</v>
      </c>
      <c r="J83" s="25">
        <f>Adressen!J87</f>
        <v>0.67752935608401499</v>
      </c>
      <c r="K83" s="25">
        <f>Adressen!K87</f>
        <v>20</v>
      </c>
      <c r="L83" s="25">
        <f>Adressen!L87</f>
        <v>0.47610170968065912</v>
      </c>
      <c r="M83" s="25">
        <f>Adressen!M87</f>
        <v>47.6</v>
      </c>
      <c r="N83">
        <f>Adressen!N87</f>
        <v>642</v>
      </c>
      <c r="O83">
        <f>Adressen!O87</f>
        <v>0</v>
      </c>
      <c r="P83" t="str">
        <f>Adressen!P87</f>
        <v xml:space="preserve"> </v>
      </c>
      <c r="Q83">
        <f>Adressen!Q87</f>
        <v>0</v>
      </c>
    </row>
    <row r="84" spans="1:17" x14ac:dyDescent="0.25">
      <c r="A84">
        <f>Adressen!A88</f>
        <v>83</v>
      </c>
      <c r="B84" t="str">
        <f>Adressen!B88</f>
        <v>Herr und Frau</v>
      </c>
      <c r="C84" t="str">
        <f>Adressen!C88</f>
        <v>Naim und Semeate</v>
      </c>
      <c r="D84" s="91" t="str">
        <f>Adressen!D88</f>
        <v xml:space="preserve">Amidi </v>
      </c>
      <c r="E84" t="str">
        <f>Adressen!E88</f>
        <v xml:space="preserve"> -Osmani </v>
      </c>
      <c r="F84" t="str">
        <f>Adressen!F88</f>
        <v>Steigstrasse 54</v>
      </c>
      <c r="G84">
        <f>Adressen!G88</f>
        <v>9055</v>
      </c>
      <c r="H84" t="str">
        <f>Adressen!H88</f>
        <v>Bühler</v>
      </c>
      <c r="I84" t="str">
        <f>Adressen!I88</f>
        <v>e Herr und Frau</v>
      </c>
      <c r="J84" s="25">
        <f>Adressen!J88</f>
        <v>0.67752935608401499</v>
      </c>
      <c r="K84" s="25">
        <f>Adressen!K88</f>
        <v>20</v>
      </c>
      <c r="L84" s="25">
        <f>Adressen!L88</f>
        <v>0.6693642791808524</v>
      </c>
      <c r="M84" s="25">
        <f>Adressen!M88</f>
        <v>66.900000000000006</v>
      </c>
      <c r="N84" t="str">
        <f>Adressen!N88</f>
        <v>462, 623</v>
      </c>
      <c r="O84">
        <f>Adressen!O88</f>
        <v>0</v>
      </c>
      <c r="P84">
        <f>Adressen!P88</f>
        <v>0</v>
      </c>
      <c r="Q84">
        <f>Adressen!Q88</f>
        <v>0</v>
      </c>
    </row>
    <row r="85" spans="1:17" x14ac:dyDescent="0.25">
      <c r="A85">
        <f>Adressen!A89</f>
        <v>84</v>
      </c>
      <c r="B85" t="str">
        <f>Adressen!B89</f>
        <v>Herr</v>
      </c>
      <c r="C85" t="str">
        <f>Adressen!C89</f>
        <v>Andreas</v>
      </c>
      <c r="D85" s="91" t="str">
        <f>Adressen!D89</f>
        <v>Enderlin</v>
      </c>
      <c r="E85" t="str">
        <f>Adressen!E89</f>
        <v xml:space="preserve"> -Rechsteiner</v>
      </c>
      <c r="F85" t="str">
        <f>Adressen!F89</f>
        <v>Oberer Mempfel 20</v>
      </c>
      <c r="G85">
        <f>Adressen!G89</f>
        <v>9055</v>
      </c>
      <c r="H85" t="str">
        <f>Adressen!H89</f>
        <v>Bühler</v>
      </c>
      <c r="I85" t="str">
        <f>Adressen!I89</f>
        <v>er Herr</v>
      </c>
      <c r="J85" s="25">
        <f>Adressen!J89</f>
        <v>0.67752935608401499</v>
      </c>
      <c r="K85" s="25">
        <f>Adressen!K89</f>
        <v>20</v>
      </c>
      <c r="L85" s="25">
        <f>Adressen!L89</f>
        <v>2.6923882698014623</v>
      </c>
      <c r="M85" s="25">
        <f>Adressen!M89</f>
        <v>269.2</v>
      </c>
      <c r="N85">
        <f>Adressen!N89</f>
        <v>685</v>
      </c>
      <c r="O85">
        <f>Adressen!O89</f>
        <v>0</v>
      </c>
      <c r="P85" t="str">
        <f>Adressen!P89</f>
        <v>neue aufteilung</v>
      </c>
      <c r="Q85">
        <f>Adressen!Q89</f>
        <v>0</v>
      </c>
    </row>
    <row r="86" spans="1:17" x14ac:dyDescent="0.25">
      <c r="A86">
        <f>Adressen!A90</f>
        <v>85</v>
      </c>
      <c r="B86" t="str">
        <f>Adressen!B90</f>
        <v>Herr und Frau</v>
      </c>
      <c r="C86" t="str">
        <f>Adressen!C90</f>
        <v>Silvano und Sarah</v>
      </c>
      <c r="D86" s="91" t="str">
        <f>Adressen!D90</f>
        <v>Leucci</v>
      </c>
      <c r="E86" t="str">
        <f>Adressen!E90</f>
        <v xml:space="preserve"> -Oberholzer</v>
      </c>
      <c r="F86" t="str">
        <f>Adressen!F90</f>
        <v>Nord 72</v>
      </c>
      <c r="G86">
        <f>Adressen!G90</f>
        <v>9055</v>
      </c>
      <c r="H86" t="str">
        <f>Adressen!H90</f>
        <v>Bühler</v>
      </c>
      <c r="I86" t="str">
        <f>Adressen!I90</f>
        <v>e Herr und Frau</v>
      </c>
      <c r="J86" s="25">
        <f>Adressen!J90</f>
        <v>1.2195528409512271</v>
      </c>
      <c r="K86" s="25">
        <f>Adressen!K90</f>
        <v>20</v>
      </c>
      <c r="L86" s="25">
        <f>Adressen!L90</f>
        <v>0.85698307742518653</v>
      </c>
      <c r="M86" s="25">
        <f>Adressen!M90</f>
        <v>85.7</v>
      </c>
      <c r="N86" t="str">
        <f>Adressen!N90</f>
        <v>664, 664</v>
      </c>
      <c r="O86">
        <f>Adressen!O90</f>
        <v>0</v>
      </c>
      <c r="P86">
        <f>Adressen!P90</f>
        <v>0</v>
      </c>
      <c r="Q86">
        <f>Adressen!Q90</f>
        <v>0</v>
      </c>
    </row>
    <row r="87" spans="1:17" x14ac:dyDescent="0.25">
      <c r="A87">
        <f>Adressen!A93</f>
        <v>0</v>
      </c>
      <c r="B87">
        <f>Adressen!B93</f>
        <v>0</v>
      </c>
      <c r="C87">
        <f>Adressen!C93</f>
        <v>0</v>
      </c>
      <c r="D87" s="91">
        <f>Adressen!D93</f>
        <v>0</v>
      </c>
      <c r="E87">
        <f>Adressen!E93</f>
        <v>0</v>
      </c>
      <c r="F87">
        <f>Adressen!F93</f>
        <v>0</v>
      </c>
      <c r="G87">
        <f>Adressen!G93</f>
        <v>0</v>
      </c>
      <c r="H87">
        <f>Adressen!H93</f>
        <v>0</v>
      </c>
      <c r="I87">
        <f>Adressen!I93</f>
        <v>0</v>
      </c>
      <c r="J87" s="25">
        <f>Adressen!J93</f>
        <v>0</v>
      </c>
      <c r="K87" s="25">
        <f>Adressen!K93</f>
        <v>0</v>
      </c>
      <c r="L87" s="25">
        <f>Adressen!L93</f>
        <v>0</v>
      </c>
      <c r="M87" s="25">
        <f>Adressen!M93</f>
        <v>0</v>
      </c>
      <c r="N87">
        <f>Adressen!N93</f>
        <v>0</v>
      </c>
      <c r="O87">
        <f>Adressen!O93</f>
        <v>0</v>
      </c>
      <c r="P87">
        <f>Adressen!P93</f>
        <v>0</v>
      </c>
      <c r="Q87">
        <f>Adressen!Q93</f>
        <v>0</v>
      </c>
    </row>
    <row r="90" spans="1:17" x14ac:dyDescent="0.25">
      <c r="J90" s="25">
        <f>SUM(J2:J89)</f>
        <v>99.322470643915807</v>
      </c>
      <c r="K90" s="25">
        <f>SUM(K2:K89)</f>
        <v>1700</v>
      </c>
      <c r="L90" s="25">
        <f>SUM(L2:L89)</f>
        <v>99.523898290319437</v>
      </c>
      <c r="M90" s="25">
        <f>SUM(M2:M89)</f>
        <v>10058.800000000008</v>
      </c>
    </row>
  </sheetData>
  <autoFilter ref="A1:Q87" xr:uid="{00000000-0009-0000-0000-000004000000}"/>
  <pageMargins left="0.70866141732283472" right="0.70866141732283472" top="0.74803149606299213" bottom="0.74803149606299213" header="0.31496062992125984" footer="0.31496062992125984"/>
  <pageSetup paperSize="9" fitToWidth="2" orientation="landscape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39EFA6C477C14DBEB219469F3BE4B8" ma:contentTypeVersion="1" ma:contentTypeDescription="Ein neues Dokument erstellen." ma:contentTypeScope="" ma:versionID="7b52f06c0d63d0478aa196d63bb3f87d">
  <xsd:schema xmlns:xsd="http://www.w3.org/2001/XMLSchema" xmlns:xs="http://www.w3.org/2001/XMLSchema" xmlns:p="http://schemas.microsoft.com/office/2006/metadata/properties" xmlns:ns2="8284f42b-bc83-44cb-96ea-75fc443b15b8" targetNamespace="http://schemas.microsoft.com/office/2006/metadata/properties" ma:root="true" ma:fieldsID="e2ffb04e4e1a2b9e95da6a5582bc2282" ns2:_="">
    <xsd:import namespace="8284f42b-bc83-44cb-96ea-75fc443b15b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4f42b-bc83-44cb-96ea-75fc443b15b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4F56E9-C959-47D7-9D2F-9B066348C6F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DC41DF6-CFD2-4BC8-962A-0861DA82E33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D5F0DA8-944B-4F47-AE7B-EF65EC6E99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84f42b-bc83-44cb-96ea-75fc443b15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4DB39A2-B1BF-40CE-9A7A-EEDA367253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Perimeter</vt:lpstr>
      <vt:lpstr>Adressen</vt:lpstr>
      <vt:lpstr>HV Präsenzliste</vt:lpstr>
      <vt:lpstr>HV Präsenz sortiert</vt:lpstr>
      <vt:lpstr>Briefadressen</vt:lpstr>
      <vt:lpstr>Adressen!Druckbereich</vt:lpstr>
      <vt:lpstr>Perimeter!Druckbereich</vt:lpstr>
      <vt:lpstr>Perimeter!Drucktitel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Finanzdirektion Appenzell A.Rh</dc:creator>
  <cp:lastModifiedBy>pascal imseng</cp:lastModifiedBy>
  <cp:lastPrinted>2026-07-21T18:47:00Z</cp:lastPrinted>
  <dcterms:created xsi:type="dcterms:W3CDTF">2000-03-23T14:43:59Z</dcterms:created>
  <dcterms:modified xsi:type="dcterms:W3CDTF">2026-07-21T18:47:11Z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0x0101008B39EFA6C477C14DBEB219469F3BE4B8</vt:lpwstr>
  </property>
  <property fmtid="{D5CDD505-2E9C-101B-9397-08002B2CF9AE}" pid="3" name="IsMyDocuments">
    <vt:bool>true</vt:bool>
  </property>
</Properties>
</file>