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80" windowWidth="19740" windowHeight="10080" activeTab="1"/>
  </bookViews>
  <sheets>
    <sheet name="Perimeter_15.03.2008" sheetId="1" r:id="rId1"/>
    <sheet name="Adressen" sheetId="2" r:id="rId2"/>
  </sheets>
  <definedNames>
    <definedName name="_Zu1">Perimeter_15.03.2008!#REF!</definedName>
    <definedName name="_Zu2">Perimeter_15.03.2008!#REF!</definedName>
    <definedName name="B">Perimeter_15.03.2008!#REF!</definedName>
    <definedName name="_xlnm.Print_Area" localSheetId="1">Adressen!$A$1:$N$83</definedName>
    <definedName name="_xlnm.Print_Area" localSheetId="0">Perimeter_15.03.2008!$A$1:$AM$208</definedName>
    <definedName name="_xlnm.Print_Titles" localSheetId="0">Perimeter_15.03.2008!$1:$10</definedName>
    <definedName name="Total">Perimeter_15.03.2008!#REF!</definedName>
    <definedName name="ZU">Perimeter_15.03.2008!#REF!</definedName>
  </definedNames>
  <calcPr calcId="125725"/>
</workbook>
</file>

<file path=xl/calcChain.xml><?xml version="1.0" encoding="utf-8"?>
<calcChain xmlns="http://schemas.openxmlformats.org/spreadsheetml/2006/main">
  <c r="V164" i="1"/>
  <c r="U164"/>
  <c r="T164"/>
  <c r="R164"/>
  <c r="Q164"/>
  <c r="P164"/>
  <c r="N164"/>
  <c r="M164"/>
  <c r="S164" s="1"/>
  <c r="X164" s="1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T58"/>
  <c r="T59"/>
  <c r="T60"/>
  <c r="T61"/>
  <c r="T62"/>
  <c r="T63"/>
  <c r="T64"/>
  <c r="T65"/>
  <c r="T66"/>
  <c r="T67"/>
  <c r="T68"/>
  <c r="T69"/>
  <c r="T70"/>
  <c r="T71"/>
  <c r="T72"/>
  <c r="T73"/>
  <c r="T74"/>
  <c r="T75"/>
  <c r="T76"/>
  <c r="T77"/>
  <c r="T78"/>
  <c r="T79"/>
  <c r="T80"/>
  <c r="T81"/>
  <c r="T82"/>
  <c r="T83"/>
  <c r="T84"/>
  <c r="T85"/>
  <c r="T86"/>
  <c r="T87"/>
  <c r="T88"/>
  <c r="T89"/>
  <c r="T90"/>
  <c r="T91"/>
  <c r="T92"/>
  <c r="T93"/>
  <c r="T94"/>
  <c r="T95"/>
  <c r="T96"/>
  <c r="T97"/>
  <c r="T98"/>
  <c r="T99"/>
  <c r="T100"/>
  <c r="T101"/>
  <c r="T102"/>
  <c r="T103"/>
  <c r="T104"/>
  <c r="T105"/>
  <c r="T106"/>
  <c r="T107"/>
  <c r="T108"/>
  <c r="T109"/>
  <c r="T110"/>
  <c r="T111"/>
  <c r="T112"/>
  <c r="T113"/>
  <c r="T114"/>
  <c r="T115"/>
  <c r="T116"/>
  <c r="T117"/>
  <c r="T118"/>
  <c r="T119"/>
  <c r="T120"/>
  <c r="T121"/>
  <c r="T122"/>
  <c r="T123"/>
  <c r="T124"/>
  <c r="T125"/>
  <c r="T126"/>
  <c r="T127"/>
  <c r="T128"/>
  <c r="T129"/>
  <c r="T130"/>
  <c r="T131"/>
  <c r="T132"/>
  <c r="T133"/>
  <c r="T134"/>
  <c r="T135"/>
  <c r="T136"/>
  <c r="T137"/>
  <c r="T138"/>
  <c r="T139"/>
  <c r="T140"/>
  <c r="T141"/>
  <c r="T142"/>
  <c r="T143"/>
  <c r="T144"/>
  <c r="T145"/>
  <c r="T146"/>
  <c r="T147"/>
  <c r="T148"/>
  <c r="T149"/>
  <c r="T150"/>
  <c r="T151"/>
  <c r="T152"/>
  <c r="T153"/>
  <c r="T154"/>
  <c r="T155"/>
  <c r="T156"/>
  <c r="T157"/>
  <c r="T158"/>
  <c r="T159"/>
  <c r="T160"/>
  <c r="T161"/>
  <c r="T162"/>
  <c r="T163"/>
  <c r="T165"/>
  <c r="T166"/>
  <c r="T167"/>
  <c r="T168"/>
  <c r="T169"/>
  <c r="T170"/>
  <c r="T171"/>
  <c r="T172"/>
  <c r="T173"/>
  <c r="T174"/>
  <c r="T175"/>
  <c r="T176"/>
  <c r="T177"/>
  <c r="T178"/>
  <c r="T179"/>
  <c r="T180"/>
  <c r="T181"/>
  <c r="T182"/>
  <c r="T183"/>
  <c r="T184"/>
  <c r="T185"/>
  <c r="T186"/>
  <c r="T187"/>
  <c r="T188"/>
  <c r="T189"/>
  <c r="T190"/>
  <c r="T191"/>
  <c r="T192"/>
  <c r="T193"/>
  <c r="T194"/>
  <c r="T195"/>
  <c r="T196"/>
  <c r="T197"/>
  <c r="T198"/>
  <c r="T199"/>
  <c r="T200"/>
  <c r="T201"/>
  <c r="T202"/>
  <c r="T203"/>
  <c r="V199"/>
  <c r="S199"/>
  <c r="R199"/>
  <c r="Q199"/>
  <c r="P199"/>
  <c r="N199"/>
  <c r="M199"/>
  <c r="U199"/>
  <c r="V201"/>
  <c r="U201"/>
  <c r="S201"/>
  <c r="R201"/>
  <c r="P201"/>
  <c r="N201"/>
  <c r="M201"/>
  <c r="Q201" s="1"/>
  <c r="X201" s="1"/>
  <c r="Y201" s="1"/>
  <c r="V203"/>
  <c r="U203"/>
  <c r="S203"/>
  <c r="R203"/>
  <c r="Q203"/>
  <c r="P203"/>
  <c r="X203" s="1"/>
  <c r="Y203" s="1"/>
  <c r="N203"/>
  <c r="M203"/>
  <c r="V197"/>
  <c r="S197"/>
  <c r="R197"/>
  <c r="Q197"/>
  <c r="P197"/>
  <c r="N197"/>
  <c r="M197"/>
  <c r="U197" s="1"/>
  <c r="V195"/>
  <c r="S195"/>
  <c r="R195"/>
  <c r="Q195"/>
  <c r="P195"/>
  <c r="N195"/>
  <c r="M195"/>
  <c r="U195" s="1"/>
  <c r="X195" s="1"/>
  <c r="Y195" s="1"/>
  <c r="V193"/>
  <c r="S193"/>
  <c r="R193"/>
  <c r="Q193"/>
  <c r="P193"/>
  <c r="N193"/>
  <c r="M193"/>
  <c r="U193"/>
  <c r="V191"/>
  <c r="S191"/>
  <c r="R191"/>
  <c r="Q191"/>
  <c r="P191"/>
  <c r="N191"/>
  <c r="M191"/>
  <c r="U191"/>
  <c r="V189"/>
  <c r="S189"/>
  <c r="R189"/>
  <c r="Q189"/>
  <c r="P189"/>
  <c r="N189"/>
  <c r="M189"/>
  <c r="U189"/>
  <c r="V187"/>
  <c r="S187"/>
  <c r="R187"/>
  <c r="Q187"/>
  <c r="P187"/>
  <c r="N187"/>
  <c r="M187"/>
  <c r="U187"/>
  <c r="V185"/>
  <c r="S185"/>
  <c r="R185"/>
  <c r="Q185"/>
  <c r="P185"/>
  <c r="N185"/>
  <c r="M185"/>
  <c r="U185"/>
  <c r="V183"/>
  <c r="S183"/>
  <c r="R183"/>
  <c r="Q183"/>
  <c r="P183"/>
  <c r="N183"/>
  <c r="M183"/>
  <c r="U183"/>
  <c r="V181"/>
  <c r="S181"/>
  <c r="R181"/>
  <c r="Q181"/>
  <c r="P181"/>
  <c r="N181"/>
  <c r="M181"/>
  <c r="U181"/>
  <c r="V179"/>
  <c r="U179"/>
  <c r="S179"/>
  <c r="R179"/>
  <c r="Q179"/>
  <c r="P179"/>
  <c r="X179" s="1"/>
  <c r="Y179" s="1"/>
  <c r="N179"/>
  <c r="M179"/>
  <c r="V177"/>
  <c r="U177"/>
  <c r="S177"/>
  <c r="R177"/>
  <c r="Q177"/>
  <c r="P177"/>
  <c r="X177" s="1"/>
  <c r="Y177" s="1"/>
  <c r="N177"/>
  <c r="M177"/>
  <c r="M12"/>
  <c r="N12"/>
  <c r="P12"/>
  <c r="Q12"/>
  <c r="R12"/>
  <c r="S12"/>
  <c r="T12"/>
  <c r="U12"/>
  <c r="M13"/>
  <c r="U13"/>
  <c r="X13" s="1"/>
  <c r="M14"/>
  <c r="P14"/>
  <c r="Q14"/>
  <c r="R14"/>
  <c r="U14"/>
  <c r="M15"/>
  <c r="U15"/>
  <c r="M16"/>
  <c r="Q16" s="1"/>
  <c r="N16"/>
  <c r="P16"/>
  <c r="R16"/>
  <c r="M17"/>
  <c r="U17" s="1"/>
  <c r="P17"/>
  <c r="R17"/>
  <c r="M18"/>
  <c r="S18" s="1"/>
  <c r="X18" s="1"/>
  <c r="N18"/>
  <c r="P18"/>
  <c r="Q18"/>
  <c r="R18"/>
  <c r="U18"/>
  <c r="M19"/>
  <c r="P19"/>
  <c r="Q19"/>
  <c r="S19"/>
  <c r="U19"/>
  <c r="M20"/>
  <c r="N20"/>
  <c r="P20"/>
  <c r="Q20"/>
  <c r="R20"/>
  <c r="S20"/>
  <c r="U20"/>
  <c r="M21"/>
  <c r="P21"/>
  <c r="Q21"/>
  <c r="R21"/>
  <c r="S21"/>
  <c r="U21"/>
  <c r="M22"/>
  <c r="S22" s="1"/>
  <c r="N22"/>
  <c r="P22"/>
  <c r="Q22"/>
  <c r="R22"/>
  <c r="U22"/>
  <c r="M23"/>
  <c r="S23" s="1"/>
  <c r="N23"/>
  <c r="P23"/>
  <c r="Q23"/>
  <c r="R23"/>
  <c r="U23"/>
  <c r="M24"/>
  <c r="P24"/>
  <c r="Q24"/>
  <c r="S24"/>
  <c r="U24"/>
  <c r="M25"/>
  <c r="U25" s="1"/>
  <c r="N25"/>
  <c r="P25"/>
  <c r="Q25"/>
  <c r="R25"/>
  <c r="S25"/>
  <c r="P26"/>
  <c r="Q26"/>
  <c r="S26"/>
  <c r="U26"/>
  <c r="M27"/>
  <c r="Q27" s="1"/>
  <c r="X27" s="1"/>
  <c r="N27"/>
  <c r="P27"/>
  <c r="R27"/>
  <c r="S27"/>
  <c r="U27"/>
  <c r="M28"/>
  <c r="Q28" s="1"/>
  <c r="N28"/>
  <c r="P28"/>
  <c r="R28"/>
  <c r="U28"/>
  <c r="V28"/>
  <c r="M29"/>
  <c r="P29"/>
  <c r="Q29"/>
  <c r="S29"/>
  <c r="U29"/>
  <c r="M30"/>
  <c r="Q30"/>
  <c r="N30"/>
  <c r="P30"/>
  <c r="R30"/>
  <c r="S30"/>
  <c r="M31"/>
  <c r="N31"/>
  <c r="P31"/>
  <c r="Q31"/>
  <c r="R31"/>
  <c r="S31"/>
  <c r="U31"/>
  <c r="X31"/>
  <c r="Y31" s="1"/>
  <c r="M32"/>
  <c r="N32"/>
  <c r="P32"/>
  <c r="Q32"/>
  <c r="R32"/>
  <c r="S32"/>
  <c r="U32"/>
  <c r="M33"/>
  <c r="U33" s="1"/>
  <c r="N33"/>
  <c r="P33"/>
  <c r="Q33"/>
  <c r="R33"/>
  <c r="S33"/>
  <c r="V33"/>
  <c r="P34"/>
  <c r="Q34"/>
  <c r="S34"/>
  <c r="U34"/>
  <c r="V34"/>
  <c r="M35"/>
  <c r="N35"/>
  <c r="P35"/>
  <c r="Q35"/>
  <c r="R35"/>
  <c r="S35"/>
  <c r="U35"/>
  <c r="V35"/>
  <c r="M36"/>
  <c r="N36"/>
  <c r="P36"/>
  <c r="Q36"/>
  <c r="R36"/>
  <c r="S36"/>
  <c r="U36"/>
  <c r="V36"/>
  <c r="M37"/>
  <c r="U37" s="1"/>
  <c r="N37"/>
  <c r="P37"/>
  <c r="Q37"/>
  <c r="S37"/>
  <c r="V37"/>
  <c r="M38"/>
  <c r="N38"/>
  <c r="P38"/>
  <c r="Q38"/>
  <c r="R38"/>
  <c r="S38"/>
  <c r="U38"/>
  <c r="V38"/>
  <c r="M39"/>
  <c r="Q39" s="1"/>
  <c r="N39"/>
  <c r="P39"/>
  <c r="S39"/>
  <c r="V39"/>
  <c r="M40"/>
  <c r="N40"/>
  <c r="P40"/>
  <c r="Q40"/>
  <c r="R40"/>
  <c r="S40"/>
  <c r="U40"/>
  <c r="V40"/>
  <c r="M41"/>
  <c r="N41"/>
  <c r="P41"/>
  <c r="Q41"/>
  <c r="R41"/>
  <c r="S41"/>
  <c r="U41"/>
  <c r="V41"/>
  <c r="M42"/>
  <c r="N42"/>
  <c r="P42"/>
  <c r="Q42"/>
  <c r="R42"/>
  <c r="S42"/>
  <c r="U42"/>
  <c r="V42"/>
  <c r="M43"/>
  <c r="Q43" s="1"/>
  <c r="N43"/>
  <c r="P43"/>
  <c r="R43"/>
  <c r="S43"/>
  <c r="V43"/>
  <c r="M44"/>
  <c r="S44" s="1"/>
  <c r="N44"/>
  <c r="P44"/>
  <c r="Q44"/>
  <c r="R44"/>
  <c r="U44"/>
  <c r="V44"/>
  <c r="M45"/>
  <c r="N45"/>
  <c r="P45"/>
  <c r="Q45"/>
  <c r="R45"/>
  <c r="S45"/>
  <c r="U45"/>
  <c r="V45"/>
  <c r="M46"/>
  <c r="N46"/>
  <c r="P46"/>
  <c r="Q46"/>
  <c r="R46"/>
  <c r="S46"/>
  <c r="U46"/>
  <c r="V46"/>
  <c r="M47"/>
  <c r="N47"/>
  <c r="P47"/>
  <c r="Q47"/>
  <c r="R47"/>
  <c r="S47"/>
  <c r="U47"/>
  <c r="V47"/>
  <c r="M48"/>
  <c r="N48"/>
  <c r="P48"/>
  <c r="Q48"/>
  <c r="R48"/>
  <c r="S48"/>
  <c r="U48"/>
  <c r="V48"/>
  <c r="X48"/>
  <c r="Y48" s="1"/>
  <c r="M49"/>
  <c r="N49"/>
  <c r="P49"/>
  <c r="Q49"/>
  <c r="R49"/>
  <c r="S49"/>
  <c r="U49"/>
  <c r="V49"/>
  <c r="M50"/>
  <c r="Q50" s="1"/>
  <c r="N50"/>
  <c r="P50"/>
  <c r="R50"/>
  <c r="S50"/>
  <c r="V50"/>
  <c r="M51"/>
  <c r="Q51"/>
  <c r="N51"/>
  <c r="P51"/>
  <c r="R51"/>
  <c r="S51"/>
  <c r="U51"/>
  <c r="V51"/>
  <c r="M52"/>
  <c r="P52"/>
  <c r="Q52"/>
  <c r="R52"/>
  <c r="S52"/>
  <c r="U52"/>
  <c r="V52"/>
  <c r="M53"/>
  <c r="N53"/>
  <c r="P53"/>
  <c r="Q53"/>
  <c r="R53"/>
  <c r="S53"/>
  <c r="U53"/>
  <c r="V53"/>
  <c r="M54"/>
  <c r="Q54" s="1"/>
  <c r="N54"/>
  <c r="P54"/>
  <c r="R54"/>
  <c r="U54"/>
  <c r="V54"/>
  <c r="M55"/>
  <c r="U55" s="1"/>
  <c r="M56"/>
  <c r="N56"/>
  <c r="P56"/>
  <c r="Q56"/>
  <c r="R56"/>
  <c r="S56"/>
  <c r="U56"/>
  <c r="V56"/>
  <c r="M57"/>
  <c r="Q57" s="1"/>
  <c r="N57"/>
  <c r="P57"/>
  <c r="R57"/>
  <c r="S57"/>
  <c r="V57"/>
  <c r="M58"/>
  <c r="N58"/>
  <c r="P58"/>
  <c r="R58"/>
  <c r="U58"/>
  <c r="V58"/>
  <c r="M59"/>
  <c r="P59"/>
  <c r="Q59"/>
  <c r="R59"/>
  <c r="S59"/>
  <c r="M60"/>
  <c r="S60" s="1"/>
  <c r="N60"/>
  <c r="P60"/>
  <c r="Q60"/>
  <c r="R60"/>
  <c r="U60"/>
  <c r="V60"/>
  <c r="M61"/>
  <c r="N61"/>
  <c r="P61"/>
  <c r="Q61"/>
  <c r="R61"/>
  <c r="S61"/>
  <c r="U61"/>
  <c r="V61"/>
  <c r="M62"/>
  <c r="N62"/>
  <c r="P62"/>
  <c r="Q62"/>
  <c r="R62"/>
  <c r="S62"/>
  <c r="U62"/>
  <c r="V62"/>
  <c r="M63"/>
  <c r="N63"/>
  <c r="P63"/>
  <c r="Q63"/>
  <c r="R63"/>
  <c r="S63"/>
  <c r="U63"/>
  <c r="V63"/>
  <c r="M64"/>
  <c r="N64"/>
  <c r="P64"/>
  <c r="Q64"/>
  <c r="R64"/>
  <c r="S64"/>
  <c r="U64"/>
  <c r="V64"/>
  <c r="M65"/>
  <c r="N65"/>
  <c r="P65"/>
  <c r="Q65"/>
  <c r="R65"/>
  <c r="S65"/>
  <c r="U65"/>
  <c r="V65"/>
  <c r="M66"/>
  <c r="Q66" s="1"/>
  <c r="N66"/>
  <c r="P66"/>
  <c r="R66"/>
  <c r="V66"/>
  <c r="M67"/>
  <c r="S67" s="1"/>
  <c r="X67" s="1"/>
  <c r="N67"/>
  <c r="P67"/>
  <c r="Q67"/>
  <c r="R67"/>
  <c r="U67"/>
  <c r="V67"/>
  <c r="M68"/>
  <c r="N68"/>
  <c r="P68"/>
  <c r="Q68"/>
  <c r="R68"/>
  <c r="S68"/>
  <c r="U68"/>
  <c r="V68"/>
  <c r="M69"/>
  <c r="Q69" s="1"/>
  <c r="N69"/>
  <c r="P69"/>
  <c r="R69"/>
  <c r="U69"/>
  <c r="V69"/>
  <c r="M70"/>
  <c r="N70"/>
  <c r="P70"/>
  <c r="Q70"/>
  <c r="R70"/>
  <c r="S70"/>
  <c r="U70"/>
  <c r="V70"/>
  <c r="M71"/>
  <c r="N71"/>
  <c r="P71"/>
  <c r="Q71"/>
  <c r="R71"/>
  <c r="S71"/>
  <c r="U71"/>
  <c r="V71"/>
  <c r="M72"/>
  <c r="N72"/>
  <c r="P72"/>
  <c r="Q72"/>
  <c r="R72"/>
  <c r="S72"/>
  <c r="U72"/>
  <c r="V72"/>
  <c r="M73"/>
  <c r="N73"/>
  <c r="P73"/>
  <c r="Q73"/>
  <c r="R73"/>
  <c r="S73"/>
  <c r="U73"/>
  <c r="V73"/>
  <c r="M74"/>
  <c r="N74"/>
  <c r="P74"/>
  <c r="Q74"/>
  <c r="R74"/>
  <c r="S74"/>
  <c r="U74"/>
  <c r="V74"/>
  <c r="M75"/>
  <c r="U75" s="1"/>
  <c r="N75"/>
  <c r="P75"/>
  <c r="Q75"/>
  <c r="R75"/>
  <c r="S75"/>
  <c r="V75"/>
  <c r="M76"/>
  <c r="N76"/>
  <c r="P76"/>
  <c r="Q76"/>
  <c r="R76"/>
  <c r="S76"/>
  <c r="U76"/>
  <c r="V76"/>
  <c r="M77"/>
  <c r="U77" s="1"/>
  <c r="N77"/>
  <c r="P77"/>
  <c r="Q77"/>
  <c r="R77"/>
  <c r="S77"/>
  <c r="V77"/>
  <c r="M78"/>
  <c r="N78"/>
  <c r="P78"/>
  <c r="Q78"/>
  <c r="R78"/>
  <c r="S78"/>
  <c r="U78"/>
  <c r="V78"/>
  <c r="M79"/>
  <c r="U79" s="1"/>
  <c r="N79"/>
  <c r="P79"/>
  <c r="Q79"/>
  <c r="R79"/>
  <c r="S79"/>
  <c r="V79"/>
  <c r="M80"/>
  <c r="U80" s="1"/>
  <c r="N80"/>
  <c r="P80"/>
  <c r="Q80"/>
  <c r="R80"/>
  <c r="S80"/>
  <c r="V80"/>
  <c r="M81"/>
  <c r="N81"/>
  <c r="P81"/>
  <c r="Q81"/>
  <c r="R81"/>
  <c r="S81"/>
  <c r="U81"/>
  <c r="V81"/>
  <c r="M82"/>
  <c r="Q82"/>
  <c r="N82"/>
  <c r="P82"/>
  <c r="R82"/>
  <c r="S82"/>
  <c r="U82"/>
  <c r="V82"/>
  <c r="M84"/>
  <c r="U84" s="1"/>
  <c r="N84"/>
  <c r="P84"/>
  <c r="Q84"/>
  <c r="R84"/>
  <c r="S84"/>
  <c r="V84"/>
  <c r="M85"/>
  <c r="N85"/>
  <c r="P85"/>
  <c r="Q85"/>
  <c r="R85"/>
  <c r="S85"/>
  <c r="U85"/>
  <c r="V85"/>
  <c r="M86"/>
  <c r="U86" s="1"/>
  <c r="N86"/>
  <c r="P86"/>
  <c r="Q86"/>
  <c r="R86"/>
  <c r="S86"/>
  <c r="V86"/>
  <c r="M87"/>
  <c r="N87"/>
  <c r="P87"/>
  <c r="Q87"/>
  <c r="R87"/>
  <c r="S87"/>
  <c r="U87"/>
  <c r="V87"/>
  <c r="M88"/>
  <c r="N88"/>
  <c r="P88"/>
  <c r="Q88"/>
  <c r="R88"/>
  <c r="S88"/>
  <c r="U88"/>
  <c r="V88"/>
  <c r="M89"/>
  <c r="U89" s="1"/>
  <c r="N89"/>
  <c r="P89"/>
  <c r="Q89"/>
  <c r="R89"/>
  <c r="S89"/>
  <c r="V89"/>
  <c r="M90"/>
  <c r="N90"/>
  <c r="P90"/>
  <c r="Q90"/>
  <c r="R90"/>
  <c r="S90"/>
  <c r="U90"/>
  <c r="V90"/>
  <c r="M91"/>
  <c r="U91" s="1"/>
  <c r="N91"/>
  <c r="P91"/>
  <c r="Q91"/>
  <c r="R91"/>
  <c r="S91"/>
  <c r="V91"/>
  <c r="M92"/>
  <c r="N92"/>
  <c r="P92"/>
  <c r="Q92"/>
  <c r="R92"/>
  <c r="S92"/>
  <c r="U92"/>
  <c r="V92"/>
  <c r="M93"/>
  <c r="N93"/>
  <c r="P93"/>
  <c r="Q93"/>
  <c r="R93"/>
  <c r="S93"/>
  <c r="U93"/>
  <c r="V93"/>
  <c r="M94"/>
  <c r="N94"/>
  <c r="P94"/>
  <c r="Q94"/>
  <c r="R94"/>
  <c r="S94"/>
  <c r="U94"/>
  <c r="V94"/>
  <c r="M95"/>
  <c r="N95"/>
  <c r="P95"/>
  <c r="Q95"/>
  <c r="R95"/>
  <c r="S95"/>
  <c r="U95"/>
  <c r="V95"/>
  <c r="M96"/>
  <c r="U96" s="1"/>
  <c r="N96"/>
  <c r="P96"/>
  <c r="Q96"/>
  <c r="R96"/>
  <c r="S96"/>
  <c r="V96"/>
  <c r="M97"/>
  <c r="N97"/>
  <c r="P97"/>
  <c r="Q97"/>
  <c r="R97"/>
  <c r="S97"/>
  <c r="U97"/>
  <c r="V97"/>
  <c r="M98"/>
  <c r="U98" s="1"/>
  <c r="N98"/>
  <c r="P98"/>
  <c r="Q98"/>
  <c r="R98"/>
  <c r="S98"/>
  <c r="V98"/>
  <c r="M99"/>
  <c r="N99"/>
  <c r="P99"/>
  <c r="Q99"/>
  <c r="R99"/>
  <c r="S99"/>
  <c r="U99"/>
  <c r="V99"/>
  <c r="M100"/>
  <c r="U100" s="1"/>
  <c r="N100"/>
  <c r="P100"/>
  <c r="Q100"/>
  <c r="R100"/>
  <c r="S100"/>
  <c r="V100"/>
  <c r="M101"/>
  <c r="N101"/>
  <c r="P101"/>
  <c r="Q101"/>
  <c r="R101"/>
  <c r="S101"/>
  <c r="U101"/>
  <c r="V101"/>
  <c r="M102"/>
  <c r="U102" s="1"/>
  <c r="N102"/>
  <c r="P102"/>
  <c r="Q102"/>
  <c r="R102"/>
  <c r="S102"/>
  <c r="V102"/>
  <c r="M103"/>
  <c r="U103" s="1"/>
  <c r="N103"/>
  <c r="P103"/>
  <c r="Q103"/>
  <c r="R103"/>
  <c r="S103"/>
  <c r="V103"/>
  <c r="M104"/>
  <c r="N104"/>
  <c r="P104"/>
  <c r="Q104"/>
  <c r="R104"/>
  <c r="S104"/>
  <c r="U104"/>
  <c r="V104"/>
  <c r="M105"/>
  <c r="N105"/>
  <c r="P105"/>
  <c r="Q105"/>
  <c r="R105"/>
  <c r="S105"/>
  <c r="U105"/>
  <c r="V105"/>
  <c r="M106"/>
  <c r="U106" s="1"/>
  <c r="N106"/>
  <c r="P106"/>
  <c r="Q106"/>
  <c r="R106"/>
  <c r="S106"/>
  <c r="V106"/>
  <c r="M107"/>
  <c r="N107"/>
  <c r="P107"/>
  <c r="Q107"/>
  <c r="R107"/>
  <c r="S107"/>
  <c r="U107"/>
  <c r="V107"/>
  <c r="M108"/>
  <c r="N108"/>
  <c r="P108"/>
  <c r="Q108"/>
  <c r="R108"/>
  <c r="S108"/>
  <c r="U108"/>
  <c r="V108"/>
  <c r="M109"/>
  <c r="N109"/>
  <c r="P109"/>
  <c r="Q109"/>
  <c r="R109"/>
  <c r="S109"/>
  <c r="U109"/>
  <c r="V109"/>
  <c r="M110"/>
  <c r="N110"/>
  <c r="P110"/>
  <c r="Q110"/>
  <c r="R110"/>
  <c r="S110"/>
  <c r="U110"/>
  <c r="V110"/>
  <c r="M111"/>
  <c r="N111"/>
  <c r="P111"/>
  <c r="Q111"/>
  <c r="R111"/>
  <c r="S111"/>
  <c r="U111"/>
  <c r="V111"/>
  <c r="M112"/>
  <c r="N112"/>
  <c r="P112"/>
  <c r="Q112"/>
  <c r="R112"/>
  <c r="S112"/>
  <c r="U112"/>
  <c r="V112"/>
  <c r="M113"/>
  <c r="N113"/>
  <c r="P113"/>
  <c r="Q113"/>
  <c r="R113"/>
  <c r="S113"/>
  <c r="U113"/>
  <c r="V113"/>
  <c r="M114"/>
  <c r="N114"/>
  <c r="P114"/>
  <c r="Q114"/>
  <c r="R114"/>
  <c r="S114"/>
  <c r="U114"/>
  <c r="V114"/>
  <c r="M115"/>
  <c r="N115"/>
  <c r="P115"/>
  <c r="Q115"/>
  <c r="R115"/>
  <c r="S115"/>
  <c r="U115"/>
  <c r="V115"/>
  <c r="M116"/>
  <c r="N116"/>
  <c r="P116"/>
  <c r="Q116"/>
  <c r="R116"/>
  <c r="S116"/>
  <c r="U116"/>
  <c r="V116"/>
  <c r="M117"/>
  <c r="N117"/>
  <c r="P117"/>
  <c r="Q117"/>
  <c r="R117"/>
  <c r="S117"/>
  <c r="U117"/>
  <c r="V117"/>
  <c r="M118"/>
  <c r="N118"/>
  <c r="P118"/>
  <c r="Q118"/>
  <c r="R118"/>
  <c r="S118"/>
  <c r="U118"/>
  <c r="V118"/>
  <c r="M119"/>
  <c r="N119"/>
  <c r="P119"/>
  <c r="Q119"/>
  <c r="R119"/>
  <c r="S119"/>
  <c r="U119"/>
  <c r="V119"/>
  <c r="M120"/>
  <c r="N120"/>
  <c r="P120"/>
  <c r="Q120"/>
  <c r="R120"/>
  <c r="S120"/>
  <c r="U120"/>
  <c r="V120"/>
  <c r="M121"/>
  <c r="N121"/>
  <c r="P121"/>
  <c r="Q121"/>
  <c r="R121"/>
  <c r="S121"/>
  <c r="U121"/>
  <c r="V121"/>
  <c r="M122"/>
  <c r="N122"/>
  <c r="P122"/>
  <c r="Q122"/>
  <c r="R122"/>
  <c r="S122"/>
  <c r="U122"/>
  <c r="V122"/>
  <c r="M123"/>
  <c r="N123"/>
  <c r="P123"/>
  <c r="Q123"/>
  <c r="R123"/>
  <c r="S123"/>
  <c r="U123"/>
  <c r="V123"/>
  <c r="M124"/>
  <c r="U124" s="1"/>
  <c r="N124"/>
  <c r="P124"/>
  <c r="Q124"/>
  <c r="R124"/>
  <c r="S124"/>
  <c r="M125"/>
  <c r="N125"/>
  <c r="P125"/>
  <c r="Q125"/>
  <c r="R125"/>
  <c r="S125"/>
  <c r="U125"/>
  <c r="V125"/>
  <c r="M126"/>
  <c r="U126" s="1"/>
  <c r="N126"/>
  <c r="P126"/>
  <c r="Q126"/>
  <c r="R126"/>
  <c r="S126"/>
  <c r="V126"/>
  <c r="M127"/>
  <c r="N127"/>
  <c r="P127"/>
  <c r="Q127"/>
  <c r="R127"/>
  <c r="S127"/>
  <c r="U127"/>
  <c r="V127"/>
  <c r="M128"/>
  <c r="U128" s="1"/>
  <c r="N128"/>
  <c r="P128"/>
  <c r="Q128"/>
  <c r="R128"/>
  <c r="S128"/>
  <c r="V128"/>
  <c r="M129"/>
  <c r="U129" s="1"/>
  <c r="N129"/>
  <c r="P129"/>
  <c r="Q129"/>
  <c r="R129"/>
  <c r="S129"/>
  <c r="V129"/>
  <c r="M130"/>
  <c r="N130"/>
  <c r="P130"/>
  <c r="Q130"/>
  <c r="R130"/>
  <c r="S130"/>
  <c r="U130"/>
  <c r="V130"/>
  <c r="M131"/>
  <c r="U131" s="1"/>
  <c r="N131"/>
  <c r="P131"/>
  <c r="Q131"/>
  <c r="R131"/>
  <c r="S131"/>
  <c r="V131"/>
  <c r="M132"/>
  <c r="N132"/>
  <c r="P132"/>
  <c r="Q132"/>
  <c r="R132"/>
  <c r="S132"/>
  <c r="U132"/>
  <c r="V132"/>
  <c r="M133"/>
  <c r="U133" s="1"/>
  <c r="N133"/>
  <c r="P133"/>
  <c r="Q133"/>
  <c r="R133"/>
  <c r="S133"/>
  <c r="V133"/>
  <c r="M134"/>
  <c r="U134" s="1"/>
  <c r="N134"/>
  <c r="P134"/>
  <c r="Q134"/>
  <c r="R134"/>
  <c r="S134"/>
  <c r="V134"/>
  <c r="M135"/>
  <c r="N135"/>
  <c r="P135"/>
  <c r="Q135"/>
  <c r="R135"/>
  <c r="S135"/>
  <c r="U135"/>
  <c r="V135"/>
  <c r="M136"/>
  <c r="U136" s="1"/>
  <c r="N136"/>
  <c r="P136"/>
  <c r="Q136"/>
  <c r="R136"/>
  <c r="S136"/>
  <c r="V136"/>
  <c r="X137"/>
  <c r="AE136" s="1"/>
  <c r="M138"/>
  <c r="N138"/>
  <c r="P138"/>
  <c r="Q138"/>
  <c r="R138"/>
  <c r="S138"/>
  <c r="U138"/>
  <c r="V138"/>
  <c r="M139"/>
  <c r="U139" s="1"/>
  <c r="N139"/>
  <c r="P139"/>
  <c r="Q139"/>
  <c r="R139"/>
  <c r="S139"/>
  <c r="V139"/>
  <c r="M140"/>
  <c r="U140" s="1"/>
  <c r="N140"/>
  <c r="P140"/>
  <c r="Q140"/>
  <c r="R140"/>
  <c r="S140"/>
  <c r="V140"/>
  <c r="M141"/>
  <c r="N141"/>
  <c r="P141"/>
  <c r="Q141"/>
  <c r="R141"/>
  <c r="S141"/>
  <c r="U141"/>
  <c r="V141"/>
  <c r="M142"/>
  <c r="U142" s="1"/>
  <c r="N142"/>
  <c r="P142"/>
  <c r="Q142"/>
  <c r="R142"/>
  <c r="S142"/>
  <c r="V142"/>
  <c r="M143"/>
  <c r="N143"/>
  <c r="P143"/>
  <c r="Q143"/>
  <c r="R143"/>
  <c r="S143"/>
  <c r="U143"/>
  <c r="V143"/>
  <c r="M144"/>
  <c r="N144"/>
  <c r="P144"/>
  <c r="Q144"/>
  <c r="R144"/>
  <c r="S144"/>
  <c r="U144"/>
  <c r="V144"/>
  <c r="M145"/>
  <c r="U145" s="1"/>
  <c r="N145"/>
  <c r="P145"/>
  <c r="Q145"/>
  <c r="R145"/>
  <c r="S145"/>
  <c r="V145"/>
  <c r="M146"/>
  <c r="U146" s="1"/>
  <c r="N146"/>
  <c r="P146"/>
  <c r="Q146"/>
  <c r="R146"/>
  <c r="S146"/>
  <c r="V146"/>
  <c r="M147"/>
  <c r="N147"/>
  <c r="P147"/>
  <c r="Q147"/>
  <c r="R147"/>
  <c r="S147"/>
  <c r="U147"/>
  <c r="V147"/>
  <c r="M148"/>
  <c r="U148" s="1"/>
  <c r="N148"/>
  <c r="P148"/>
  <c r="Q148"/>
  <c r="R148"/>
  <c r="S148"/>
  <c r="V148"/>
  <c r="M149"/>
  <c r="N149"/>
  <c r="P149"/>
  <c r="Q149"/>
  <c r="R149"/>
  <c r="S149"/>
  <c r="U149"/>
  <c r="V149"/>
  <c r="M150"/>
  <c r="Q150" s="1"/>
  <c r="N150"/>
  <c r="P150"/>
  <c r="R150"/>
  <c r="S150"/>
  <c r="U150"/>
  <c r="V150"/>
  <c r="M151"/>
  <c r="U151" s="1"/>
  <c r="N151"/>
  <c r="P151"/>
  <c r="Q151"/>
  <c r="R151"/>
  <c r="S151"/>
  <c r="V151"/>
  <c r="M152"/>
  <c r="N152"/>
  <c r="P152"/>
  <c r="Q152"/>
  <c r="R152"/>
  <c r="S152"/>
  <c r="U152"/>
  <c r="V152"/>
  <c r="M153"/>
  <c r="Q153" s="1"/>
  <c r="N153"/>
  <c r="P153"/>
  <c r="R153"/>
  <c r="S153"/>
  <c r="U153"/>
  <c r="V153"/>
  <c r="M154"/>
  <c r="N154"/>
  <c r="P154"/>
  <c r="Q154"/>
  <c r="R154"/>
  <c r="S154"/>
  <c r="U154"/>
  <c r="V154"/>
  <c r="M155"/>
  <c r="Q155" s="1"/>
  <c r="N155"/>
  <c r="P155"/>
  <c r="R155"/>
  <c r="V155"/>
  <c r="M157"/>
  <c r="Q157" s="1"/>
  <c r="N157"/>
  <c r="P157"/>
  <c r="R157"/>
  <c r="U157"/>
  <c r="V157"/>
  <c r="M158"/>
  <c r="S158" s="1"/>
  <c r="N158"/>
  <c r="P158"/>
  <c r="Q158"/>
  <c r="R158"/>
  <c r="U158"/>
  <c r="V158"/>
  <c r="M159"/>
  <c r="N159"/>
  <c r="P159"/>
  <c r="Q159"/>
  <c r="R159"/>
  <c r="S159"/>
  <c r="U159"/>
  <c r="V159"/>
  <c r="M160"/>
  <c r="Q160" s="1"/>
  <c r="N160"/>
  <c r="P160"/>
  <c r="R160"/>
  <c r="V160"/>
  <c r="M161"/>
  <c r="S161" s="1"/>
  <c r="P161"/>
  <c r="Q161"/>
  <c r="R161"/>
  <c r="M162"/>
  <c r="N162"/>
  <c r="P162"/>
  <c r="Q162"/>
  <c r="R162"/>
  <c r="S162"/>
  <c r="U162"/>
  <c r="V162"/>
  <c r="M163"/>
  <c r="U163" s="1"/>
  <c r="N163"/>
  <c r="P163"/>
  <c r="Q163"/>
  <c r="R163"/>
  <c r="S163"/>
  <c r="V163"/>
  <c r="M165"/>
  <c r="N165"/>
  <c r="P165"/>
  <c r="Q165"/>
  <c r="R165"/>
  <c r="S165"/>
  <c r="U165"/>
  <c r="V165"/>
  <c r="M166"/>
  <c r="Q166" s="1"/>
  <c r="N166"/>
  <c r="P166"/>
  <c r="N167"/>
  <c r="AK167"/>
  <c r="M168"/>
  <c r="S168" s="1"/>
  <c r="N168"/>
  <c r="P168"/>
  <c r="Q168"/>
  <c r="R168"/>
  <c r="U168"/>
  <c r="V168"/>
  <c r="M169"/>
  <c r="N169"/>
  <c r="P169"/>
  <c r="Q169"/>
  <c r="R169"/>
  <c r="S169"/>
  <c r="U169"/>
  <c r="V169"/>
  <c r="M170"/>
  <c r="Q170" s="1"/>
  <c r="N170"/>
  <c r="P170"/>
  <c r="R170"/>
  <c r="V170"/>
  <c r="M172"/>
  <c r="S172"/>
  <c r="N172"/>
  <c r="P172"/>
  <c r="Q172"/>
  <c r="R172"/>
  <c r="U172"/>
  <c r="V172"/>
  <c r="M173"/>
  <c r="N173"/>
  <c r="P173"/>
  <c r="Q173"/>
  <c r="R173"/>
  <c r="S173"/>
  <c r="U173"/>
  <c r="V173"/>
  <c r="M175"/>
  <c r="S175" s="1"/>
  <c r="N175"/>
  <c r="P175"/>
  <c r="Q175"/>
  <c r="R175"/>
  <c r="U175"/>
  <c r="V175"/>
  <c r="M204"/>
  <c r="P204"/>
  <c r="Q204"/>
  <c r="R204"/>
  <c r="S204"/>
  <c r="T204"/>
  <c r="U204"/>
  <c r="AJ204"/>
  <c r="P205"/>
  <c r="Q205"/>
  <c r="AG205"/>
  <c r="P206"/>
  <c r="Q206"/>
  <c r="P209"/>
  <c r="Q209"/>
  <c r="P210"/>
  <c r="Q210"/>
  <c r="P211"/>
  <c r="Q211"/>
  <c r="P212"/>
  <c r="Q212"/>
  <c r="Q213"/>
  <c r="X154"/>
  <c r="Y154" s="1"/>
  <c r="X122"/>
  <c r="Y122" s="1"/>
  <c r="X92"/>
  <c r="X85"/>
  <c r="X53"/>
  <c r="Y53" s="1"/>
  <c r="X32"/>
  <c r="Y32" s="1"/>
  <c r="X14"/>
  <c r="AB12" s="1"/>
  <c r="X152"/>
  <c r="Y152" s="1"/>
  <c r="X123"/>
  <c r="Y123" s="1"/>
  <c r="X119"/>
  <c r="X94"/>
  <c r="X87"/>
  <c r="X52"/>
  <c r="X35"/>
  <c r="Y35" s="1"/>
  <c r="X193"/>
  <c r="Y193" s="1"/>
  <c r="X191"/>
  <c r="Y191" s="1"/>
  <c r="X189"/>
  <c r="Y189" s="1"/>
  <c r="X187"/>
  <c r="Y187" s="1"/>
  <c r="X185"/>
  <c r="Y185" s="1"/>
  <c r="X183"/>
  <c r="Y183" s="1"/>
  <c r="X165"/>
  <c r="Y165" s="1"/>
  <c r="X147"/>
  <c r="Y147" s="1"/>
  <c r="X141"/>
  <c r="Y141" s="1"/>
  <c r="X135"/>
  <c r="Y135" s="1"/>
  <c r="X130"/>
  <c r="Y130" s="1"/>
  <c r="X125"/>
  <c r="Y125" s="1"/>
  <c r="X121"/>
  <c r="Y121" s="1"/>
  <c r="X118"/>
  <c r="Y118" s="1"/>
  <c r="X108"/>
  <c r="Y108" s="1"/>
  <c r="X88"/>
  <c r="Y88" s="1"/>
  <c r="X81"/>
  <c r="Y81" s="1"/>
  <c r="X76"/>
  <c r="Y76" s="1"/>
  <c r="X73"/>
  <c r="Y73" s="1"/>
  <c r="X34"/>
  <c r="Y34" s="1"/>
  <c r="U30"/>
  <c r="X30" s="1"/>
  <c r="Y30" s="1"/>
  <c r="X29"/>
  <c r="Y29" s="1"/>
  <c r="X24"/>
  <c r="X173"/>
  <c r="Y173" s="1"/>
  <c r="X162"/>
  <c r="Y162" s="1"/>
  <c r="U155"/>
  <c r="S155"/>
  <c r="X149"/>
  <c r="Y149" s="1"/>
  <c r="X144"/>
  <c r="Y144" s="1"/>
  <c r="X138"/>
  <c r="Y138" s="1"/>
  <c r="X132"/>
  <c r="Y132" s="1"/>
  <c r="X127"/>
  <c r="Y127" s="1"/>
  <c r="X109"/>
  <c r="Y109" s="1"/>
  <c r="X90"/>
  <c r="Y90" s="1"/>
  <c r="X78"/>
  <c r="Y78" s="1"/>
  <c r="X74"/>
  <c r="Y74" s="1"/>
  <c r="W55"/>
  <c r="W54"/>
  <c r="S54"/>
  <c r="X26"/>
  <c r="Y26" s="1"/>
  <c r="X20"/>
  <c r="X19"/>
  <c r="X12"/>
  <c r="S157"/>
  <c r="X99"/>
  <c r="Y99" s="1"/>
  <c r="X95"/>
  <c r="Y95" s="1"/>
  <c r="X101"/>
  <c r="Y101" s="1"/>
  <c r="X97"/>
  <c r="Y97" s="1"/>
  <c r="X56"/>
  <c r="Y56" s="1"/>
  <c r="Q58"/>
  <c r="S58"/>
  <c r="U57"/>
  <c r="W33"/>
  <c r="S28"/>
  <c r="U16"/>
  <c r="S16"/>
  <c r="S160"/>
  <c r="S69"/>
  <c r="S66"/>
  <c r="U160"/>
  <c r="X159"/>
  <c r="Y159" s="1"/>
  <c r="X143"/>
  <c r="AE142" s="1"/>
  <c r="U39"/>
  <c r="X38"/>
  <c r="Y38" s="1"/>
  <c r="AH84"/>
  <c r="X204"/>
  <c r="X172"/>
  <c r="Y172" s="1"/>
  <c r="X169"/>
  <c r="Y169" s="1"/>
  <c r="X120"/>
  <c r="Y120" s="1"/>
  <c r="X93"/>
  <c r="X68"/>
  <c r="Y68" s="1"/>
  <c r="X65"/>
  <c r="Y65" s="1"/>
  <c r="X64"/>
  <c r="Y64" s="1"/>
  <c r="X63"/>
  <c r="Y63" s="1"/>
  <c r="X62"/>
  <c r="Y62" s="1"/>
  <c r="X61"/>
  <c r="Y61" s="1"/>
  <c r="X181"/>
  <c r="Y181" s="1"/>
  <c r="X199"/>
  <c r="Y199" s="1"/>
  <c r="S170"/>
  <c r="X82"/>
  <c r="Y82" s="1"/>
  <c r="U50"/>
  <c r="U43"/>
  <c r="X43" l="1"/>
  <c r="X39"/>
  <c r="Y39" s="1"/>
  <c r="X58"/>
  <c r="X168"/>
  <c r="Y168" s="1"/>
  <c r="X163"/>
  <c r="Y163" s="1"/>
  <c r="X158"/>
  <c r="X106"/>
  <c r="AB105" s="1"/>
  <c r="X102"/>
  <c r="Y102" s="1"/>
  <c r="X98"/>
  <c r="Y98" s="1"/>
  <c r="X91"/>
  <c r="X86"/>
  <c r="X80"/>
  <c r="AB79" s="1"/>
  <c r="X77"/>
  <c r="Y77" s="1"/>
  <c r="X54"/>
  <c r="X33"/>
  <c r="Y33" s="1"/>
  <c r="S17"/>
  <c r="Q17"/>
  <c r="X17" s="1"/>
  <c r="AB16" s="1"/>
  <c r="X69"/>
  <c r="Y69" s="1"/>
  <c r="AH91"/>
  <c r="X166"/>
  <c r="Y166" s="1"/>
  <c r="X161"/>
  <c r="X160"/>
  <c r="X124"/>
  <c r="Y124" s="1"/>
  <c r="X103"/>
  <c r="AB102" s="1"/>
  <c r="X100"/>
  <c r="Y100" s="1"/>
  <c r="X96"/>
  <c r="Y96" s="1"/>
  <c r="X89"/>
  <c r="Y89" s="1"/>
  <c r="X84"/>
  <c r="X79"/>
  <c r="Y79" s="1"/>
  <c r="X75"/>
  <c r="Y75" s="1"/>
  <c r="X46"/>
  <c r="Y46" s="1"/>
  <c r="X197"/>
  <c r="Y197" s="1"/>
  <c r="AH205"/>
  <c r="Y160"/>
  <c r="Y84"/>
  <c r="X157"/>
  <c r="Y157" s="1"/>
  <c r="X153"/>
  <c r="Y153" s="1"/>
  <c r="X142"/>
  <c r="Y142" s="1"/>
  <c r="X139"/>
  <c r="Y139" s="1"/>
  <c r="X136"/>
  <c r="Y136" s="1"/>
  <c r="X134"/>
  <c r="AE133" s="1"/>
  <c r="X133"/>
  <c r="Y133" s="1"/>
  <c r="X131"/>
  <c r="Y131" s="1"/>
  <c r="X129"/>
  <c r="AE128" s="1"/>
  <c r="X128"/>
  <c r="Y128" s="1"/>
  <c r="X126"/>
  <c r="Y126" s="1"/>
  <c r="X57"/>
  <c r="X51"/>
  <c r="X47"/>
  <c r="Y47" s="1"/>
  <c r="X44"/>
  <c r="Y43" s="1"/>
  <c r="X42"/>
  <c r="Y42" s="1"/>
  <c r="X41"/>
  <c r="Y41" s="1"/>
  <c r="X40"/>
  <c r="Y40" s="1"/>
  <c r="X28"/>
  <c r="Y27" s="1"/>
  <c r="X25"/>
  <c r="Y25" s="1"/>
  <c r="X23"/>
  <c r="X22"/>
  <c r="Y12"/>
  <c r="Y91"/>
  <c r="X175"/>
  <c r="Y175" s="1"/>
  <c r="U170"/>
  <c r="X170" s="1"/>
  <c r="Y170" s="1"/>
  <c r="X155"/>
  <c r="Y155" s="1"/>
  <c r="X151"/>
  <c r="X150"/>
  <c r="X148"/>
  <c r="Y148" s="1"/>
  <c r="X146"/>
  <c r="AE145" s="1"/>
  <c r="X145"/>
  <c r="Y145" s="1"/>
  <c r="X140"/>
  <c r="AE139" s="1"/>
  <c r="X117"/>
  <c r="Y117" s="1"/>
  <c r="X116"/>
  <c r="Y116" s="1"/>
  <c r="X115"/>
  <c r="Y115" s="1"/>
  <c r="X114"/>
  <c r="Y114" s="1"/>
  <c r="X113"/>
  <c r="Y113" s="1"/>
  <c r="X112"/>
  <c r="Y112" s="1"/>
  <c r="X111"/>
  <c r="Y111" s="1"/>
  <c r="X110"/>
  <c r="Y110" s="1"/>
  <c r="X107"/>
  <c r="Y107" s="1"/>
  <c r="X105"/>
  <c r="Y105" s="1"/>
  <c r="X104"/>
  <c r="Y104" s="1"/>
  <c r="X72"/>
  <c r="Y72" s="1"/>
  <c r="X71"/>
  <c r="Y71" s="1"/>
  <c r="X70"/>
  <c r="Y70" s="1"/>
  <c r="X60"/>
  <c r="X59"/>
  <c r="AE57" s="1"/>
  <c r="X55"/>
  <c r="Y54" s="1"/>
  <c r="X50"/>
  <c r="X49"/>
  <c r="Y49" s="1"/>
  <c r="X45"/>
  <c r="Y45" s="1"/>
  <c r="X37"/>
  <c r="Y37" s="1"/>
  <c r="X36"/>
  <c r="Y36" s="1"/>
  <c r="X16"/>
  <c r="Y16" s="1"/>
  <c r="AB205"/>
  <c r="Y57"/>
  <c r="Y20"/>
  <c r="Y150"/>
  <c r="AE205"/>
  <c r="Y50"/>
  <c r="U66"/>
  <c r="X66" s="1"/>
  <c r="AC197"/>
  <c r="AD197" s="1"/>
  <c r="AC201"/>
  <c r="AD201" s="1"/>
  <c r="AC199"/>
  <c r="AD199" s="1"/>
  <c r="AC16"/>
  <c r="AD16" s="1"/>
  <c r="AC105"/>
  <c r="AD105" s="1"/>
  <c r="AF175"/>
  <c r="AG175" s="1"/>
  <c r="AF153"/>
  <c r="AG153" s="1"/>
  <c r="AF35"/>
  <c r="AG35" s="1"/>
  <c r="AF157"/>
  <c r="AG157" s="1"/>
  <c r="AF126"/>
  <c r="AG126" s="1"/>
  <c r="AF104"/>
  <c r="AG104" s="1"/>
  <c r="AF66"/>
  <c r="AG66" s="1"/>
  <c r="AF87"/>
  <c r="AG87" s="1"/>
  <c r="AF142"/>
  <c r="AG142" s="1"/>
  <c r="AF172"/>
  <c r="AG172" s="1"/>
  <c r="AF147"/>
  <c r="AG147" s="1"/>
  <c r="AF134"/>
  <c r="AG134" s="1"/>
  <c r="AF105"/>
  <c r="AG105" s="1"/>
  <c r="AF115"/>
  <c r="AG115" s="1"/>
  <c r="AF71"/>
  <c r="AG71" s="1"/>
  <c r="AF93"/>
  <c r="AG93" s="1"/>
  <c r="AF15"/>
  <c r="AG15" s="1"/>
  <c r="AF185"/>
  <c r="AG185" s="1"/>
  <c r="AF51"/>
  <c r="AG51" s="1"/>
  <c r="AF133"/>
  <c r="AG133" s="1"/>
  <c r="AF168"/>
  <c r="AG168" s="1"/>
  <c r="AF163"/>
  <c r="AG163" s="1"/>
  <c r="AF149"/>
  <c r="AG149" s="1"/>
  <c r="AF144"/>
  <c r="AG144" s="1"/>
  <c r="AF138"/>
  <c r="AG138" s="1"/>
  <c r="AF131"/>
  <c r="AG131" s="1"/>
  <c r="AF119"/>
  <c r="AG119" s="1"/>
  <c r="AF159"/>
  <c r="AG159" s="1"/>
  <c r="AF122"/>
  <c r="AG122" s="1"/>
  <c r="AF111"/>
  <c r="AG111" s="1"/>
  <c r="AF84"/>
  <c r="AG84" s="1"/>
  <c r="AF67"/>
  <c r="AG67" s="1"/>
  <c r="AF99"/>
  <c r="AG99" s="1"/>
  <c r="AF81"/>
  <c r="AG81" s="1"/>
  <c r="AF31"/>
  <c r="AG31" s="1"/>
  <c r="AF44"/>
  <c r="AG44" s="1"/>
  <c r="AF19"/>
  <c r="AG19" s="1"/>
  <c r="AF96"/>
  <c r="AG96" s="1"/>
  <c r="AF75"/>
  <c r="AG75" s="1"/>
  <c r="AF14"/>
  <c r="AG14" s="1"/>
  <c r="AF129"/>
  <c r="AG129" s="1"/>
  <c r="AF124"/>
  <c r="AG124" s="1"/>
  <c r="AF109"/>
  <c r="AG109" s="1"/>
  <c r="AF170"/>
  <c r="AG170" s="1"/>
  <c r="AF155"/>
  <c r="AG155" s="1"/>
  <c r="AF151"/>
  <c r="AG151" s="1"/>
  <c r="AF117"/>
  <c r="AG117" s="1"/>
  <c r="AF113"/>
  <c r="AG113" s="1"/>
  <c r="AF107"/>
  <c r="AG107" s="1"/>
  <c r="AF101"/>
  <c r="AG101" s="1"/>
  <c r="AF79"/>
  <c r="AG79" s="1"/>
  <c r="AF69"/>
  <c r="AG69" s="1"/>
  <c r="AF64"/>
  <c r="AG64" s="1"/>
  <c r="AF58"/>
  <c r="AG58" s="1"/>
  <c r="AF97"/>
  <c r="AG97" s="1"/>
  <c r="AF88"/>
  <c r="AG88" s="1"/>
  <c r="AF76"/>
  <c r="AG76" s="1"/>
  <c r="AF54"/>
  <c r="AG54" s="1"/>
  <c r="AF22"/>
  <c r="AG22" s="1"/>
  <c r="AF48"/>
  <c r="AG48" s="1"/>
  <c r="AF39"/>
  <c r="AG39" s="1"/>
  <c r="AF28"/>
  <c r="AG28" s="1"/>
  <c r="AF179"/>
  <c r="AG179" s="1"/>
  <c r="AF193"/>
  <c r="AG193" s="1"/>
  <c r="AF92"/>
  <c r="AG92" s="1"/>
  <c r="AF80"/>
  <c r="AG80" s="1"/>
  <c r="AF61"/>
  <c r="AG61" s="1"/>
  <c r="AF30"/>
  <c r="AG30" s="1"/>
  <c r="AF42"/>
  <c r="AG42" s="1"/>
  <c r="AF21"/>
  <c r="AG21" s="1"/>
  <c r="AF47"/>
  <c r="AG47" s="1"/>
  <c r="AF38"/>
  <c r="AG38" s="1"/>
  <c r="AF34"/>
  <c r="AG34" s="1"/>
  <c r="AF26"/>
  <c r="AG26" s="1"/>
  <c r="AF18"/>
  <c r="AG18" s="1"/>
  <c r="AF177"/>
  <c r="AG177" s="1"/>
  <c r="AF187"/>
  <c r="AG187" s="1"/>
  <c r="AF195"/>
  <c r="AG195" s="1"/>
  <c r="AF203"/>
  <c r="AG203" s="1"/>
  <c r="AF128"/>
  <c r="AG128" s="1"/>
  <c r="AF145"/>
  <c r="AG145" s="1"/>
  <c r="AF136"/>
  <c r="AG136" s="1"/>
  <c r="AF169"/>
  <c r="AG169" s="1"/>
  <c r="AF173"/>
  <c r="AG173" s="1"/>
  <c r="AF165"/>
  <c r="AG165" s="1"/>
  <c r="AF162"/>
  <c r="AG162" s="1"/>
  <c r="AF150"/>
  <c r="AG150" s="1"/>
  <c r="AF148"/>
  <c r="AG148" s="1"/>
  <c r="AF146"/>
  <c r="AG146" s="1"/>
  <c r="AF143"/>
  <c r="AG143" s="1"/>
  <c r="AF140"/>
  <c r="AG140" s="1"/>
  <c r="AF135"/>
  <c r="AG135" s="1"/>
  <c r="AF132"/>
  <c r="AG132" s="1"/>
  <c r="AF130"/>
  <c r="AG130" s="1"/>
  <c r="AF127"/>
  <c r="AG127" s="1"/>
  <c r="AF125"/>
  <c r="AG125" s="1"/>
  <c r="AF121"/>
  <c r="AG121" s="1"/>
  <c r="AF118"/>
  <c r="AG118" s="1"/>
  <c r="AF108"/>
  <c r="AG108" s="1"/>
  <c r="AF102"/>
  <c r="AG102" s="1"/>
  <c r="AF160"/>
  <c r="AG160" s="1"/>
  <c r="AF158"/>
  <c r="AG158" s="1"/>
  <c r="AF154"/>
  <c r="AG154" s="1"/>
  <c r="AF152"/>
  <c r="AG152" s="1"/>
  <c r="AF123"/>
  <c r="AG123" s="1"/>
  <c r="AF120"/>
  <c r="AG120" s="1"/>
  <c r="AF116"/>
  <c r="AG116" s="1"/>
  <c r="AF114"/>
  <c r="AG114" s="1"/>
  <c r="AF112"/>
  <c r="AG112" s="1"/>
  <c r="AF110"/>
  <c r="AG110" s="1"/>
  <c r="AF106"/>
  <c r="AG106" s="1"/>
  <c r="AF103"/>
  <c r="AG103" s="1"/>
  <c r="AF91"/>
  <c r="AG91" s="1"/>
  <c r="AF82"/>
  <c r="AG82" s="1"/>
  <c r="AF72"/>
  <c r="AG72" s="1"/>
  <c r="AF70"/>
  <c r="AG70" s="1"/>
  <c r="AF68"/>
  <c r="AG68" s="1"/>
  <c r="AF65"/>
  <c r="AG65" s="1"/>
  <c r="AF63"/>
  <c r="AG63" s="1"/>
  <c r="AF60"/>
  <c r="AG60" s="1"/>
  <c r="AF100"/>
  <c r="AG100" s="1"/>
  <c r="AF98"/>
  <c r="AG98" s="1"/>
  <c r="AF95"/>
  <c r="AG95" s="1"/>
  <c r="AF90"/>
  <c r="AG90" s="1"/>
  <c r="AF86"/>
  <c r="AG86" s="1"/>
  <c r="AF78"/>
  <c r="AG78" s="1"/>
  <c r="AF74"/>
  <c r="AG74" s="1"/>
  <c r="AF53"/>
  <c r="AG53" s="1"/>
  <c r="AF43"/>
  <c r="AG43" s="1"/>
  <c r="AF27"/>
  <c r="AG27" s="1"/>
  <c r="AF20"/>
  <c r="AG20" s="1"/>
  <c r="AF50"/>
  <c r="AG50" s="1"/>
  <c r="AF46"/>
  <c r="AG46" s="1"/>
  <c r="AF41"/>
  <c r="AG41" s="1"/>
  <c r="AF37"/>
  <c r="AG37" s="1"/>
  <c r="AF33"/>
  <c r="AG33" s="1"/>
  <c r="AF24"/>
  <c r="AG24" s="1"/>
  <c r="AF17"/>
  <c r="AG17" s="1"/>
  <c r="AI164" l="1"/>
  <c r="AJ164" s="1"/>
  <c r="AI191"/>
  <c r="AJ191" s="1"/>
  <c r="AI55"/>
  <c r="AJ55" s="1"/>
  <c r="AK55" s="1"/>
  <c r="AI143"/>
  <c r="AJ143" s="1"/>
  <c r="AI148"/>
  <c r="AJ148" s="1"/>
  <c r="AI162"/>
  <c r="AJ162" s="1"/>
  <c r="AI179"/>
  <c r="AJ179" s="1"/>
  <c r="AI89"/>
  <c r="AJ89" s="1"/>
  <c r="AI98"/>
  <c r="AJ98" s="1"/>
  <c r="AI65"/>
  <c r="AJ65" s="1"/>
  <c r="AI82"/>
  <c r="AJ82" s="1"/>
  <c r="AI112"/>
  <c r="AJ112" s="1"/>
  <c r="AI116"/>
  <c r="AJ116" s="1"/>
  <c r="AI123"/>
  <c r="AJ123" s="1"/>
  <c r="AI139"/>
  <c r="AJ139" s="1"/>
  <c r="AI152"/>
  <c r="AJ152" s="1"/>
  <c r="AI158"/>
  <c r="AJ158" s="1"/>
  <c r="AI170"/>
  <c r="AJ170" s="1"/>
  <c r="AI144"/>
  <c r="AJ144" s="1"/>
  <c r="AI149"/>
  <c r="AJ149" s="1"/>
  <c r="AI163"/>
  <c r="AJ163" s="1"/>
  <c r="AI195"/>
  <c r="AJ195" s="1"/>
  <c r="AI187"/>
  <c r="AJ187" s="1"/>
  <c r="AI85"/>
  <c r="AJ85" s="1"/>
  <c r="AI94"/>
  <c r="AJ94" s="1"/>
  <c r="AI61"/>
  <c r="AJ61" s="1"/>
  <c r="AI70"/>
  <c r="AJ70" s="1"/>
  <c r="AI106"/>
  <c r="AJ106" s="1"/>
  <c r="AI114"/>
  <c r="AJ114" s="1"/>
  <c r="AI120"/>
  <c r="AJ120" s="1"/>
  <c r="AI133"/>
  <c r="AJ133" s="1"/>
  <c r="AI145"/>
  <c r="AJ145" s="1"/>
  <c r="AI154"/>
  <c r="AJ154" s="1"/>
  <c r="AI160"/>
  <c r="AJ160" s="1"/>
  <c r="AI138"/>
  <c r="AJ138" s="1"/>
  <c r="AI141"/>
  <c r="AJ141" s="1"/>
  <c r="AI147"/>
  <c r="AJ147" s="1"/>
  <c r="AI156"/>
  <c r="AJ156" s="1"/>
  <c r="AK156" s="1"/>
  <c r="AI171"/>
  <c r="AJ171" s="1"/>
  <c r="AK171" s="1"/>
  <c r="AI20"/>
  <c r="AJ20" s="1"/>
  <c r="AI27"/>
  <c r="AJ27" s="1"/>
  <c r="AI43"/>
  <c r="AJ43" s="1"/>
  <c r="AI57"/>
  <c r="AJ57" s="1"/>
  <c r="AI66"/>
  <c r="AJ66" s="1"/>
  <c r="AI76"/>
  <c r="AJ76" s="1"/>
  <c r="AI81"/>
  <c r="AJ81" s="1"/>
  <c r="AI197"/>
  <c r="AJ197" s="1"/>
  <c r="AI173"/>
  <c r="AJ173" s="1"/>
  <c r="AI137"/>
  <c r="AJ137" s="1"/>
  <c r="AK137" s="1"/>
  <c r="AI134"/>
  <c r="AJ134" s="1"/>
  <c r="AI129"/>
  <c r="AJ129" s="1"/>
  <c r="AI124"/>
  <c r="AJ124" s="1"/>
  <c r="AI109"/>
  <c r="AJ109" s="1"/>
  <c r="AI111"/>
  <c r="AJ111" s="1"/>
  <c r="AI79"/>
  <c r="AJ79" s="1"/>
  <c r="AI64"/>
  <c r="AJ64" s="1"/>
  <c r="AI97"/>
  <c r="AJ97" s="1"/>
  <c r="AI88"/>
  <c r="AJ88" s="1"/>
  <c r="AI189"/>
  <c r="AJ189" s="1"/>
  <c r="AI19"/>
  <c r="AJ19" s="1"/>
  <c r="AI28"/>
  <c r="AJ28" s="1"/>
  <c r="AI35"/>
  <c r="AJ35" s="1"/>
  <c r="AI39"/>
  <c r="AJ39" s="1"/>
  <c r="AI44"/>
  <c r="AJ44" s="1"/>
  <c r="AI48"/>
  <c r="AJ48" s="1"/>
  <c r="AI14"/>
  <c r="AJ14" s="1"/>
  <c r="AI21"/>
  <c r="AJ21" s="1"/>
  <c r="AI30"/>
  <c r="AJ30" s="1"/>
  <c r="AI51"/>
  <c r="AJ51" s="1"/>
  <c r="AI59"/>
  <c r="AJ59" s="1"/>
  <c r="AK59" s="1"/>
  <c r="AI203"/>
  <c r="AJ203" s="1"/>
  <c r="AI169"/>
  <c r="AJ169" s="1"/>
  <c r="AI157"/>
  <c r="AJ157" s="1"/>
  <c r="AI132"/>
  <c r="AJ132" s="1"/>
  <c r="AI127"/>
  <c r="AJ127" s="1"/>
  <c r="AI121"/>
  <c r="AJ121" s="1"/>
  <c r="AI108"/>
  <c r="AJ108" s="1"/>
  <c r="AI107"/>
  <c r="AJ107" s="1"/>
  <c r="AI71"/>
  <c r="AJ71" s="1"/>
  <c r="AI62"/>
  <c r="AJ62" s="1"/>
  <c r="AI95"/>
  <c r="AJ95" s="1"/>
  <c r="AI86"/>
  <c r="AJ86" s="1"/>
  <c r="AI193"/>
  <c r="AJ193" s="1"/>
  <c r="AI83"/>
  <c r="AJ83" s="1"/>
  <c r="AK83" s="1"/>
  <c r="AI172"/>
  <c r="AJ172" s="1"/>
  <c r="AI130"/>
  <c r="AJ130" s="1"/>
  <c r="AI118"/>
  <c r="AJ118" s="1"/>
  <c r="AI101"/>
  <c r="AJ101" s="1"/>
  <c r="AI99"/>
  <c r="AJ99" s="1"/>
  <c r="AI185"/>
  <c r="AJ185" s="1"/>
  <c r="AI84"/>
  <c r="AJ84" s="1"/>
  <c r="AI183"/>
  <c r="AJ183" s="1"/>
  <c r="AI87"/>
  <c r="AJ87" s="1"/>
  <c r="AI92"/>
  <c r="AJ92" s="1"/>
  <c r="AI96"/>
  <c r="AJ96" s="1"/>
  <c r="AI100"/>
  <c r="AJ100" s="1"/>
  <c r="AI63"/>
  <c r="AJ63" s="1"/>
  <c r="AI68"/>
  <c r="AJ68" s="1"/>
  <c r="AI72"/>
  <c r="AJ72" s="1"/>
  <c r="AI103"/>
  <c r="AJ103" s="1"/>
  <c r="AI110"/>
  <c r="AJ110" s="1"/>
  <c r="AI113"/>
  <c r="AJ113" s="1"/>
  <c r="AI115"/>
  <c r="AJ115" s="1"/>
  <c r="AI117"/>
  <c r="AJ117" s="1"/>
  <c r="AI122"/>
  <c r="AJ122" s="1"/>
  <c r="AI128"/>
  <c r="AJ128" s="1"/>
  <c r="AI136"/>
  <c r="AJ136" s="1"/>
  <c r="AI142"/>
  <c r="AJ142" s="1"/>
  <c r="AI151"/>
  <c r="AJ151" s="1"/>
  <c r="AI153"/>
  <c r="AJ153" s="1"/>
  <c r="AI155"/>
  <c r="AJ155" s="1"/>
  <c r="AI159"/>
  <c r="AJ159" s="1"/>
  <c r="AI168"/>
  <c r="AJ168" s="1"/>
  <c r="AI174"/>
  <c r="AJ174" s="1"/>
  <c r="AK174" s="1"/>
  <c r="AI140"/>
  <c r="AJ140" s="1"/>
  <c r="AI146"/>
  <c r="AJ146" s="1"/>
  <c r="AI150"/>
  <c r="AJ150" s="1"/>
  <c r="AI165"/>
  <c r="AJ165" s="1"/>
  <c r="AI12"/>
  <c r="AI199"/>
  <c r="AJ199" s="1"/>
  <c r="AI18"/>
  <c r="AJ18" s="1"/>
  <c r="AI23"/>
  <c r="AJ23" s="1"/>
  <c r="AI26"/>
  <c r="AJ26" s="1"/>
  <c r="AI29"/>
  <c r="AJ29" s="1"/>
  <c r="AI34"/>
  <c r="AJ34" s="1"/>
  <c r="AI36"/>
  <c r="AJ36" s="1"/>
  <c r="AI38"/>
  <c r="AJ38" s="1"/>
  <c r="AI40"/>
  <c r="AJ40" s="1"/>
  <c r="AI42"/>
  <c r="AJ42" s="1"/>
  <c r="AI45"/>
  <c r="AJ45" s="1"/>
  <c r="AI47"/>
  <c r="AJ47" s="1"/>
  <c r="AI49"/>
  <c r="AJ49" s="1"/>
  <c r="AI13"/>
  <c r="AJ13" s="1"/>
  <c r="AK13" s="1"/>
  <c r="AI15"/>
  <c r="AJ15" s="1"/>
  <c r="AI22"/>
  <c r="AJ22" s="1"/>
  <c r="AI31"/>
  <c r="AJ31" s="1"/>
  <c r="AI54"/>
  <c r="AJ54" s="1"/>
  <c r="AI58"/>
  <c r="AJ58" s="1"/>
  <c r="AI74"/>
  <c r="AJ74" s="1"/>
  <c r="AI78"/>
  <c r="AJ78" s="1"/>
  <c r="AI201"/>
  <c r="AJ201" s="1"/>
  <c r="AI175"/>
  <c r="AJ175" s="1"/>
  <c r="AI161"/>
  <c r="AJ161" s="1"/>
  <c r="AK161" s="1"/>
  <c r="AI131"/>
  <c r="AJ131" s="1"/>
  <c r="AI126"/>
  <c r="AJ126" s="1"/>
  <c r="AI119"/>
  <c r="AJ119" s="1"/>
  <c r="AI105"/>
  <c r="AJ105" s="1"/>
  <c r="AI104"/>
  <c r="AJ104" s="1"/>
  <c r="AI69"/>
  <c r="AJ69" s="1"/>
  <c r="AI53"/>
  <c r="AJ53" s="1"/>
  <c r="AI93"/>
  <c r="AJ93" s="1"/>
  <c r="AI181"/>
  <c r="AJ181" s="1"/>
  <c r="AI17"/>
  <c r="AJ17" s="1"/>
  <c r="AI24"/>
  <c r="AJ24" s="1"/>
  <c r="AI33"/>
  <c r="AJ33" s="1"/>
  <c r="AI37"/>
  <c r="AJ37" s="1"/>
  <c r="AI41"/>
  <c r="AJ41" s="1"/>
  <c r="AI46"/>
  <c r="AJ46" s="1"/>
  <c r="AI50"/>
  <c r="AJ50" s="1"/>
  <c r="AI16"/>
  <c r="AJ16" s="1"/>
  <c r="AI25"/>
  <c r="AJ25" s="1"/>
  <c r="AI32"/>
  <c r="AJ32" s="1"/>
  <c r="AI56"/>
  <c r="AJ56" s="1"/>
  <c r="AI60"/>
  <c r="AJ60" s="1"/>
  <c r="AI73"/>
  <c r="AJ73" s="1"/>
  <c r="AI75"/>
  <c r="AJ75" s="1"/>
  <c r="AI77"/>
  <c r="AJ77" s="1"/>
  <c r="AI80"/>
  <c r="AJ80" s="1"/>
  <c r="AI177"/>
  <c r="AJ177" s="1"/>
  <c r="AI135"/>
  <c r="AJ135" s="1"/>
  <c r="AI125"/>
  <c r="AJ125" s="1"/>
  <c r="AI102"/>
  <c r="AJ102" s="1"/>
  <c r="AI67"/>
  <c r="AJ67" s="1"/>
  <c r="AI90"/>
  <c r="AJ90" s="1"/>
  <c r="AI91"/>
  <c r="AJ91" s="1"/>
  <c r="Y66"/>
  <c r="X205"/>
  <c r="AC164"/>
  <c r="AD164" s="1"/>
  <c r="AC187"/>
  <c r="AD187" s="1"/>
  <c r="AC189"/>
  <c r="AD189" s="1"/>
  <c r="AC17"/>
  <c r="AD17" s="1"/>
  <c r="AC24"/>
  <c r="AD24" s="1"/>
  <c r="AC33"/>
  <c r="AD33" s="1"/>
  <c r="AC37"/>
  <c r="AD37" s="1"/>
  <c r="AC41"/>
  <c r="AD41" s="1"/>
  <c r="AC46"/>
  <c r="AD46" s="1"/>
  <c r="AC50"/>
  <c r="AD50" s="1"/>
  <c r="AC21"/>
  <c r="AD21" s="1"/>
  <c r="AC30"/>
  <c r="AD30" s="1"/>
  <c r="AC51"/>
  <c r="AD51" s="1"/>
  <c r="AC58"/>
  <c r="AD58" s="1"/>
  <c r="AC74"/>
  <c r="AD74" s="1"/>
  <c r="AC78"/>
  <c r="AD78" s="1"/>
  <c r="AC86"/>
  <c r="AD86" s="1"/>
  <c r="AC90"/>
  <c r="AD90" s="1"/>
  <c r="AC93"/>
  <c r="AD93" s="1"/>
  <c r="AC97"/>
  <c r="AD97" s="1"/>
  <c r="AC101"/>
  <c r="AD101" s="1"/>
  <c r="AC63"/>
  <c r="AD63" s="1"/>
  <c r="AC68"/>
  <c r="AD68" s="1"/>
  <c r="AC72"/>
  <c r="AD72" s="1"/>
  <c r="AC103"/>
  <c r="AD103" s="1"/>
  <c r="AC110"/>
  <c r="AD110" s="1"/>
  <c r="AC114"/>
  <c r="AD114" s="1"/>
  <c r="AC120"/>
  <c r="AD120" s="1"/>
  <c r="AC152"/>
  <c r="AD152" s="1"/>
  <c r="AC158"/>
  <c r="AD158" s="1"/>
  <c r="AC170"/>
  <c r="AD170" s="1"/>
  <c r="AC119"/>
  <c r="AD119" s="1"/>
  <c r="AC126"/>
  <c r="AD126" s="1"/>
  <c r="AC130"/>
  <c r="AD130" s="1"/>
  <c r="AC134"/>
  <c r="AD134" s="1"/>
  <c r="AC139"/>
  <c r="AD139" s="1"/>
  <c r="AC141"/>
  <c r="AD141" s="1"/>
  <c r="AC143"/>
  <c r="AD143" s="1"/>
  <c r="AC146"/>
  <c r="AD146" s="1"/>
  <c r="AC150"/>
  <c r="AD150" s="1"/>
  <c r="AC163"/>
  <c r="AD163" s="1"/>
  <c r="AC172"/>
  <c r="AD172" s="1"/>
  <c r="AC169"/>
  <c r="AD169" s="1"/>
  <c r="AC102"/>
  <c r="AD102" s="1"/>
  <c r="AC147"/>
  <c r="AD147" s="1"/>
  <c r="AC157"/>
  <c r="AD157" s="1"/>
  <c r="AC12"/>
  <c r="AD12" s="1"/>
  <c r="AC203"/>
  <c r="AD203" s="1"/>
  <c r="AC195"/>
  <c r="AD195" s="1"/>
  <c r="AC191"/>
  <c r="AD191" s="1"/>
  <c r="AC183"/>
  <c r="AD183" s="1"/>
  <c r="AC193"/>
  <c r="AD193" s="1"/>
  <c r="AC185"/>
  <c r="AD185" s="1"/>
  <c r="AC179"/>
  <c r="AD179" s="1"/>
  <c r="AC18"/>
  <c r="AD18" s="1"/>
  <c r="AC23"/>
  <c r="AD23" s="1"/>
  <c r="AC26"/>
  <c r="AD26" s="1"/>
  <c r="AC29"/>
  <c r="AD29" s="1"/>
  <c r="AC34"/>
  <c r="AD34" s="1"/>
  <c r="AC36"/>
  <c r="AD36" s="1"/>
  <c r="AC38"/>
  <c r="AD38" s="1"/>
  <c r="AC40"/>
  <c r="AD40" s="1"/>
  <c r="AC42"/>
  <c r="AD42" s="1"/>
  <c r="AC45"/>
  <c r="AD45" s="1"/>
  <c r="AC47"/>
  <c r="AD47" s="1"/>
  <c r="AC49"/>
  <c r="AD49" s="1"/>
  <c r="AC14"/>
  <c r="AD14" s="1"/>
  <c r="AC20"/>
  <c r="AD20" s="1"/>
  <c r="AC22"/>
  <c r="AD22" s="1"/>
  <c r="AC31"/>
  <c r="AD31" s="1"/>
  <c r="AC54"/>
  <c r="AD54" s="1"/>
  <c r="AC60"/>
  <c r="AD60" s="1"/>
  <c r="AC75"/>
  <c r="AD75" s="1"/>
  <c r="AC80"/>
  <c r="AD80" s="1"/>
  <c r="AC87"/>
  <c r="AD87" s="1"/>
  <c r="AC92"/>
  <c r="AD92" s="1"/>
  <c r="AC96"/>
  <c r="AD96" s="1"/>
  <c r="AC100"/>
  <c r="AD100" s="1"/>
  <c r="AC62"/>
  <c r="AD62" s="1"/>
  <c r="AC67"/>
  <c r="AD67" s="1"/>
  <c r="AC71"/>
  <c r="AD71" s="1"/>
  <c r="AC91"/>
  <c r="AD91" s="1"/>
  <c r="AC107"/>
  <c r="AD107" s="1"/>
  <c r="AC113"/>
  <c r="AD113" s="1"/>
  <c r="AC117"/>
  <c r="AD117" s="1"/>
  <c r="AC151"/>
  <c r="AD151" s="1"/>
  <c r="AC155"/>
  <c r="AD155" s="1"/>
  <c r="AC168"/>
  <c r="AD168" s="1"/>
  <c r="AC118"/>
  <c r="AD118" s="1"/>
  <c r="AC125"/>
  <c r="AD125" s="1"/>
  <c r="AC129"/>
  <c r="AD129" s="1"/>
  <c r="AC133"/>
  <c r="AD133" s="1"/>
  <c r="AC138"/>
  <c r="AD138" s="1"/>
  <c r="AC142"/>
  <c r="AD142" s="1"/>
  <c r="AC148"/>
  <c r="AD148" s="1"/>
  <c r="AC165"/>
  <c r="AD165" s="1"/>
  <c r="AC175"/>
  <c r="AD175" s="1"/>
  <c r="AC149"/>
  <c r="AD149" s="1"/>
  <c r="AC177"/>
  <c r="AD177" s="1"/>
  <c r="AC181"/>
  <c r="AD181" s="1"/>
  <c r="AC19"/>
  <c r="AD19" s="1"/>
  <c r="AC28"/>
  <c r="AD28" s="1"/>
  <c r="AC35"/>
  <c r="AD35" s="1"/>
  <c r="AC39"/>
  <c r="AD39" s="1"/>
  <c r="AC44"/>
  <c r="AD44" s="1"/>
  <c r="AC48"/>
  <c r="AD48" s="1"/>
  <c r="AC15"/>
  <c r="AD15" s="1"/>
  <c r="AC25"/>
  <c r="AD25" s="1"/>
  <c r="AC32"/>
  <c r="AD32" s="1"/>
  <c r="AC56"/>
  <c r="AD56" s="1"/>
  <c r="AC66"/>
  <c r="AD66" s="1"/>
  <c r="AC76"/>
  <c r="AD76" s="1"/>
  <c r="AC81"/>
  <c r="AD81" s="1"/>
  <c r="AC88"/>
  <c r="AD88" s="1"/>
  <c r="AC95"/>
  <c r="AD95" s="1"/>
  <c r="AC99"/>
  <c r="AD99" s="1"/>
  <c r="AC61"/>
  <c r="AD61" s="1"/>
  <c r="AC65"/>
  <c r="AD65" s="1"/>
  <c r="AC70"/>
  <c r="AD70" s="1"/>
  <c r="AC84"/>
  <c r="AD84" s="1"/>
  <c r="AC106"/>
  <c r="AD106" s="1"/>
  <c r="AC112"/>
  <c r="AD112" s="1"/>
  <c r="AC116"/>
  <c r="AD116" s="1"/>
  <c r="AC123"/>
  <c r="AD123" s="1"/>
  <c r="AC154"/>
  <c r="AD154" s="1"/>
  <c r="AC160"/>
  <c r="AD160" s="1"/>
  <c r="AC109"/>
  <c r="AD109" s="1"/>
  <c r="AC124"/>
  <c r="AD124" s="1"/>
  <c r="AC128"/>
  <c r="AD128" s="1"/>
  <c r="AC132"/>
  <c r="AD132" s="1"/>
  <c r="AC136"/>
  <c r="AD136" s="1"/>
  <c r="AC27"/>
  <c r="AD27" s="1"/>
  <c r="AC43"/>
  <c r="AD43" s="1"/>
  <c r="AC57"/>
  <c r="AD57" s="1"/>
  <c r="AC73"/>
  <c r="AD73" s="1"/>
  <c r="AC77"/>
  <c r="AD77" s="1"/>
  <c r="AC85"/>
  <c r="AD85" s="1"/>
  <c r="AC89"/>
  <c r="AD89" s="1"/>
  <c r="AC94"/>
  <c r="AD94" s="1"/>
  <c r="AC98"/>
  <c r="AD98" s="1"/>
  <c r="AC53"/>
  <c r="AD53" s="1"/>
  <c r="AC64"/>
  <c r="AD64" s="1"/>
  <c r="AC69"/>
  <c r="AD69" s="1"/>
  <c r="AC82"/>
  <c r="AD82" s="1"/>
  <c r="AC104"/>
  <c r="AD104" s="1"/>
  <c r="AC111"/>
  <c r="AD111" s="1"/>
  <c r="AC115"/>
  <c r="AD115" s="1"/>
  <c r="AC122"/>
  <c r="AD122" s="1"/>
  <c r="AC153"/>
  <c r="AD153" s="1"/>
  <c r="AC159"/>
  <c r="AD159" s="1"/>
  <c r="AC108"/>
  <c r="AD108" s="1"/>
  <c r="AC121"/>
  <c r="AD121" s="1"/>
  <c r="AC127"/>
  <c r="AD127" s="1"/>
  <c r="AC131"/>
  <c r="AD131" s="1"/>
  <c r="AC135"/>
  <c r="AD135" s="1"/>
  <c r="AC140"/>
  <c r="AD140" s="1"/>
  <c r="AC144"/>
  <c r="AD144" s="1"/>
  <c r="AC162"/>
  <c r="AD162" s="1"/>
  <c r="AC173"/>
  <c r="AD173" s="1"/>
  <c r="AC145"/>
  <c r="AD145" s="1"/>
  <c r="AC79"/>
  <c r="AD79" s="1"/>
  <c r="AK24"/>
  <c r="AK34"/>
  <c r="AK19"/>
  <c r="AK31"/>
  <c r="AK15"/>
  <c r="AF164"/>
  <c r="AG164" s="1"/>
  <c r="AF141"/>
  <c r="AG141" s="1"/>
  <c r="AF62"/>
  <c r="AG62" s="1"/>
  <c r="AF197"/>
  <c r="AG197" s="1"/>
  <c r="AF77"/>
  <c r="AG77" s="1"/>
  <c r="AF25"/>
  <c r="AG25" s="1"/>
  <c r="AF40"/>
  <c r="AG40" s="1"/>
  <c r="AF12"/>
  <c r="AG12" s="1"/>
  <c r="AF199"/>
  <c r="AG199" s="1"/>
  <c r="AF189"/>
  <c r="AG189" s="1"/>
  <c r="AF94"/>
  <c r="AG94" s="1"/>
  <c r="AF85"/>
  <c r="AG85" s="1"/>
  <c r="AF73"/>
  <c r="AG73" s="1"/>
  <c r="AF32"/>
  <c r="AG32" s="1"/>
  <c r="AK32" s="1"/>
  <c r="AF16"/>
  <c r="AG16" s="1"/>
  <c r="AF45"/>
  <c r="AG45" s="1"/>
  <c r="AF36"/>
  <c r="AG36" s="1"/>
  <c r="AF23"/>
  <c r="AG23" s="1"/>
  <c r="AK23" s="1"/>
  <c r="AF183"/>
  <c r="AG183" s="1"/>
  <c r="AF201"/>
  <c r="AG201" s="1"/>
  <c r="AF139"/>
  <c r="AG139" s="1"/>
  <c r="AF181"/>
  <c r="AG181" s="1"/>
  <c r="AF89"/>
  <c r="AG89" s="1"/>
  <c r="AF56"/>
  <c r="AG56" s="1"/>
  <c r="AF49"/>
  <c r="AG49" s="1"/>
  <c r="AF29"/>
  <c r="AG29" s="1"/>
  <c r="AF191"/>
  <c r="AG191" s="1"/>
  <c r="AF57"/>
  <c r="AG57" s="1"/>
  <c r="AK26"/>
  <c r="AK21"/>
  <c r="Y205"/>
  <c r="AI205" l="1"/>
  <c r="AJ12"/>
  <c r="AJ205" s="1"/>
  <c r="Z201"/>
  <c r="AA201" s="1"/>
  <c r="AK201" s="1"/>
  <c r="J81" i="2" s="1"/>
  <c r="K81" s="1"/>
  <c r="Z164" i="1"/>
  <c r="AA164" s="1"/>
  <c r="AK164" s="1"/>
  <c r="Z85"/>
  <c r="AA85" s="1"/>
  <c r="AK85" s="1"/>
  <c r="Z195"/>
  <c r="AA195" s="1"/>
  <c r="AK195" s="1"/>
  <c r="J78" i="2" s="1"/>
  <c r="K78" s="1"/>
  <c r="Z50" i="1"/>
  <c r="AA50" s="1"/>
  <c r="AK50" s="1"/>
  <c r="J19" i="2" s="1"/>
  <c r="K19" s="1"/>
  <c r="Z78" i="1"/>
  <c r="AA78" s="1"/>
  <c r="AK78" s="1"/>
  <c r="Z177"/>
  <c r="AA177" s="1"/>
  <c r="AK177" s="1"/>
  <c r="J69" i="2" s="1"/>
  <c r="K69" s="1"/>
  <c r="Z25" i="1"/>
  <c r="AA25" s="1"/>
  <c r="AK25" s="1"/>
  <c r="J8" i="2" s="1"/>
  <c r="K8" s="1"/>
  <c r="Z51" i="1"/>
  <c r="AA51" s="1"/>
  <c r="AK51" s="1"/>
  <c r="Z122"/>
  <c r="AA122" s="1"/>
  <c r="AK122" s="1"/>
  <c r="J47" i="2" s="1"/>
  <c r="K47" s="1"/>
  <c r="Z149" i="1"/>
  <c r="AA149" s="1"/>
  <c r="AK149" s="1"/>
  <c r="Z96"/>
  <c r="AA96" s="1"/>
  <c r="AK96" s="1"/>
  <c r="J35" i="2" s="1"/>
  <c r="K35" s="1"/>
  <c r="Z18" i="1"/>
  <c r="AA18" s="1"/>
  <c r="AK18" s="1"/>
  <c r="Z71"/>
  <c r="AA71" s="1"/>
  <c r="AK71" s="1"/>
  <c r="J26" i="2" s="1"/>
  <c r="K26" s="1"/>
  <c r="Z76" i="1"/>
  <c r="AA76" s="1"/>
  <c r="AK76" s="1"/>
  <c r="Z70"/>
  <c r="AA70" s="1"/>
  <c r="AK70" s="1"/>
  <c r="Z181"/>
  <c r="AA181" s="1"/>
  <c r="AK181" s="1"/>
  <c r="J71" i="2" s="1"/>
  <c r="K71" s="1"/>
  <c r="Z40" i="1"/>
  <c r="AA40" s="1"/>
  <c r="AK40" s="1"/>
  <c r="Z72"/>
  <c r="AA72" s="1"/>
  <c r="AK72" s="1"/>
  <c r="Z95"/>
  <c r="AA95" s="1"/>
  <c r="AK95" s="1"/>
  <c r="Z142"/>
  <c r="AA142" s="1"/>
  <c r="AK142" s="1"/>
  <c r="J55" i="2" s="1"/>
  <c r="K55" s="1"/>
  <c r="Z91" i="1"/>
  <c r="AA91" s="1"/>
  <c r="AK91" s="1"/>
  <c r="J34" i="2" s="1"/>
  <c r="K34" s="1"/>
  <c r="Z134" i="1"/>
  <c r="AA134" s="1"/>
  <c r="AK134" s="1"/>
  <c r="Z112"/>
  <c r="AA112" s="1"/>
  <c r="AK112" s="1"/>
  <c r="J42" i="2" s="1"/>
  <c r="K42" s="1"/>
  <c r="Z60" i="1"/>
  <c r="AA60" s="1"/>
  <c r="AK60" s="1"/>
  <c r="Z39"/>
  <c r="AA39" s="1"/>
  <c r="AK39" s="1"/>
  <c r="J14" i="2" s="1"/>
  <c r="K14" s="1"/>
  <c r="Z99" i="1"/>
  <c r="AA99" s="1"/>
  <c r="AK99" s="1"/>
  <c r="Z108"/>
  <c r="AA108" s="1"/>
  <c r="AK108" s="1"/>
  <c r="J40" i="2" s="1"/>
  <c r="K40" s="1"/>
  <c r="Z57" i="1"/>
  <c r="AA57" s="1"/>
  <c r="AK57" s="1"/>
  <c r="J21" i="2" s="1"/>
  <c r="K21" s="1"/>
  <c r="Z20" i="1"/>
  <c r="AA20" s="1"/>
  <c r="AK20" s="1"/>
  <c r="J7" i="2" s="1"/>
  <c r="K7" s="1"/>
  <c r="Z107" i="1"/>
  <c r="AA107" s="1"/>
  <c r="AK107" s="1"/>
  <c r="Z35"/>
  <c r="AA35" s="1"/>
  <c r="AK35" s="1"/>
  <c r="J12" i="2" s="1"/>
  <c r="K12" s="1"/>
  <c r="Z170" i="1"/>
  <c r="AA170" s="1"/>
  <c r="AK170" s="1"/>
  <c r="J66" i="2" s="1"/>
  <c r="K66" s="1"/>
  <c r="Z23" i="1"/>
  <c r="Z88"/>
  <c r="AA88" s="1"/>
  <c r="AK88" s="1"/>
  <c r="Z169"/>
  <c r="AA169" s="1"/>
  <c r="AK169" s="1"/>
  <c r="Z75"/>
  <c r="AA75" s="1"/>
  <c r="AK75" s="1"/>
  <c r="J29" i="2" s="1"/>
  <c r="K29" s="1"/>
  <c r="Z58" i="1"/>
  <c r="AA58" s="1"/>
  <c r="AK58" s="1"/>
  <c r="Z193"/>
  <c r="AA193" s="1"/>
  <c r="AK193" s="1"/>
  <c r="J77" i="2" s="1"/>
  <c r="K77" s="1"/>
  <c r="Z36" i="1"/>
  <c r="AA36" s="1"/>
  <c r="AK36" s="1"/>
  <c r="Z80"/>
  <c r="AA80" s="1"/>
  <c r="AK80" s="1"/>
  <c r="Z93"/>
  <c r="AA93" s="1"/>
  <c r="AK93" s="1"/>
  <c r="Z153"/>
  <c r="AA153" s="1"/>
  <c r="AK153" s="1"/>
  <c r="J59" i="2" s="1"/>
  <c r="K59" s="1"/>
  <c r="Z166" i="1"/>
  <c r="AA166" s="1"/>
  <c r="AK166" s="1"/>
  <c r="J64" i="2" s="1"/>
  <c r="K64" s="1"/>
  <c r="Z64" i="1"/>
  <c r="AA64" s="1"/>
  <c r="AK64" s="1"/>
  <c r="J23" i="2" s="1"/>
  <c r="K23" s="1"/>
  <c r="Z172" i="1"/>
  <c r="AA172" s="1"/>
  <c r="AK172" s="1"/>
  <c r="J67" i="2" s="1"/>
  <c r="Z151" i="1"/>
  <c r="AA151" s="1"/>
  <c r="AK151" s="1"/>
  <c r="Z67"/>
  <c r="AA67" s="1"/>
  <c r="AK67" s="1"/>
  <c r="Z157"/>
  <c r="AA157" s="1"/>
  <c r="AK157" s="1"/>
  <c r="J61" i="2" s="1"/>
  <c r="K61" s="1"/>
  <c r="Z28" i="1"/>
  <c r="AA28" s="1"/>
  <c r="AK28" s="1"/>
  <c r="Z87"/>
  <c r="AA87" s="1"/>
  <c r="AK87" s="1"/>
  <c r="Z68"/>
  <c r="AA68" s="1"/>
  <c r="AK68" s="1"/>
  <c r="Z187"/>
  <c r="AA187" s="1"/>
  <c r="AK187" s="1"/>
  <c r="J74" i="2" s="1"/>
  <c r="K74" s="1"/>
  <c r="Z128" i="1"/>
  <c r="AA128" s="1"/>
  <c r="AK128" s="1"/>
  <c r="J50" i="2" s="1"/>
  <c r="K50" s="1"/>
  <c r="Z152" i="1"/>
  <c r="AA152" s="1"/>
  <c r="AK152" s="1"/>
  <c r="Z100"/>
  <c r="AA100" s="1"/>
  <c r="AK100" s="1"/>
  <c r="J37" i="2" s="1"/>
  <c r="K37" s="1"/>
  <c r="Z89" i="1"/>
  <c r="AA89" s="1"/>
  <c r="AK89" s="1"/>
  <c r="J33" i="2" s="1"/>
  <c r="K33" s="1"/>
  <c r="Z82" i="1"/>
  <c r="AA82" s="1"/>
  <c r="AK82" s="1"/>
  <c r="J31" i="2" s="1"/>
  <c r="K31" s="1"/>
  <c r="Z77" i="1"/>
  <c r="AA77" s="1"/>
  <c r="AK77" s="1"/>
  <c r="J27" i="2" s="1"/>
  <c r="K27" s="1"/>
  <c r="Z126" i="1"/>
  <c r="AA126" s="1"/>
  <c r="AK126" s="1"/>
  <c r="J49" i="2" s="1"/>
  <c r="K49" s="1"/>
  <c r="Z54" i="1"/>
  <c r="AA54" s="1"/>
  <c r="AK54" s="1"/>
  <c r="J20" i="2" s="1"/>
  <c r="K20" s="1"/>
  <c r="Z41" i="1"/>
  <c r="AA41" s="1"/>
  <c r="AK41" s="1"/>
  <c r="J15" i="2" s="1"/>
  <c r="K15" s="1"/>
  <c r="Z22" i="1"/>
  <c r="AA22" s="1"/>
  <c r="AK22" s="1"/>
  <c r="Z136"/>
  <c r="AA136" s="1"/>
  <c r="AK136" s="1"/>
  <c r="J53" i="2" s="1"/>
  <c r="K53" s="1"/>
  <c r="Z120" i="1"/>
  <c r="AA120" s="1"/>
  <c r="AK120" s="1"/>
  <c r="J46" i="2" s="1"/>
  <c r="K46" s="1"/>
  <c r="Z144" i="1"/>
  <c r="AA144" s="1"/>
  <c r="AK144" s="1"/>
  <c r="Z147"/>
  <c r="AA147" s="1"/>
  <c r="AK147" s="1"/>
  <c r="Z199"/>
  <c r="AA199" s="1"/>
  <c r="AK199" s="1"/>
  <c r="J80" i="2" s="1"/>
  <c r="K80" s="1"/>
  <c r="Z97" i="1"/>
  <c r="AA97" s="1"/>
  <c r="AK97" s="1"/>
  <c r="Z163"/>
  <c r="AA163" s="1"/>
  <c r="AK163" s="1"/>
  <c r="J63" i="2" s="1"/>
  <c r="K63" s="1"/>
  <c r="Z103" i="1"/>
  <c r="AA103" s="1"/>
  <c r="AK103" s="1"/>
  <c r="Z110"/>
  <c r="AA110" s="1"/>
  <c r="AK110" s="1"/>
  <c r="J41" i="2" s="1"/>
  <c r="K41" s="1"/>
  <c r="Z146" i="1"/>
  <c r="AA146" s="1"/>
  <c r="AK146" s="1"/>
  <c r="Z12"/>
  <c r="Z116"/>
  <c r="AA116" s="1"/>
  <c r="AK116" s="1"/>
  <c r="J44" i="2" s="1"/>
  <c r="K44" s="1"/>
  <c r="Z63" i="1"/>
  <c r="AA63" s="1"/>
  <c r="AK63" s="1"/>
  <c r="Z143"/>
  <c r="AA143" s="1"/>
  <c r="AK143" s="1"/>
  <c r="Z183"/>
  <c r="AA183" s="1"/>
  <c r="AK183" s="1"/>
  <c r="J72" i="2" s="1"/>
  <c r="K72" s="1"/>
  <c r="Z132" i="1"/>
  <c r="AA132" s="1"/>
  <c r="AK132" s="1"/>
  <c r="Z37"/>
  <c r="AA37" s="1"/>
  <c r="AK37" s="1"/>
  <c r="J13" i="2" s="1"/>
  <c r="K13" s="1"/>
  <c r="Z135" i="1"/>
  <c r="AA135" s="1"/>
  <c r="AK135" s="1"/>
  <c r="Z44"/>
  <c r="AA44" s="1"/>
  <c r="AK44" s="1"/>
  <c r="Z114"/>
  <c r="AA114" s="1"/>
  <c r="AK114" s="1"/>
  <c r="J43" i="2" s="1"/>
  <c r="K43" s="1"/>
  <c r="Z150" i="1"/>
  <c r="AA150" s="1"/>
  <c r="AK150" s="1"/>
  <c r="J58" i="2" s="1"/>
  <c r="K58" s="1"/>
  <c r="Z113" i="1"/>
  <c r="AA113" s="1"/>
  <c r="AK113" s="1"/>
  <c r="Z127"/>
  <c r="AA127" s="1"/>
  <c r="AK127" s="1"/>
  <c r="Z115"/>
  <c r="AA115" s="1"/>
  <c r="AK115" s="1"/>
  <c r="Z90"/>
  <c r="AA90" s="1"/>
  <c r="AK90" s="1"/>
  <c r="Z165"/>
  <c r="AA165" s="1"/>
  <c r="AK165" s="1"/>
  <c r="Z98"/>
  <c r="AA98" s="1"/>
  <c r="AK98" s="1"/>
  <c r="J36" i="2" s="1"/>
  <c r="K36" s="1"/>
  <c r="Z34" i="1"/>
  <c r="Z162"/>
  <c r="AA162" s="1"/>
  <c r="AK162" s="1"/>
  <c r="Z104"/>
  <c r="AA104" s="1"/>
  <c r="AK104" s="1"/>
  <c r="Z14"/>
  <c r="AA14" s="1"/>
  <c r="AK14" s="1"/>
  <c r="Z148"/>
  <c r="AA148" s="1"/>
  <c r="AK148" s="1"/>
  <c r="J57" i="2" s="1"/>
  <c r="K57" s="1"/>
  <c r="Z52" i="1"/>
  <c r="AA52" s="1"/>
  <c r="Z32"/>
  <c r="Z140"/>
  <c r="AA140" s="1"/>
  <c r="AK140" s="1"/>
  <c r="Z47"/>
  <c r="AA47" s="1"/>
  <c r="AK47" s="1"/>
  <c r="Z168"/>
  <c r="AA168" s="1"/>
  <c r="AK168" s="1"/>
  <c r="J65" i="2" s="1"/>
  <c r="K65" s="1"/>
  <c r="Z94" i="1"/>
  <c r="AA94" s="1"/>
  <c r="AK94" s="1"/>
  <c r="Z155"/>
  <c r="AA155" s="1"/>
  <c r="AK155" s="1"/>
  <c r="J60" i="2" s="1"/>
  <c r="K60" s="1"/>
  <c r="Z129" i="1"/>
  <c r="AA129" s="1"/>
  <c r="AK129" s="1"/>
  <c r="Z101"/>
  <c r="AA101" s="1"/>
  <c r="AK101" s="1"/>
  <c r="Z61"/>
  <c r="AA61" s="1"/>
  <c r="AK61" s="1"/>
  <c r="Z16"/>
  <c r="AA16" s="1"/>
  <c r="AK16" s="1"/>
  <c r="J6" i="2" s="1"/>
  <c r="K6" s="1"/>
  <c r="Z125" i="1"/>
  <c r="AA125" s="1"/>
  <c r="AK125" s="1"/>
  <c r="Z74"/>
  <c r="AA74" s="1"/>
  <c r="AK74" s="1"/>
  <c r="Z130"/>
  <c r="AA130" s="1"/>
  <c r="AK130" s="1"/>
  <c r="Z197"/>
  <c r="AA197" s="1"/>
  <c r="AK197" s="1"/>
  <c r="J79" i="2" s="1"/>
  <c r="K79" s="1"/>
  <c r="Z56" i="1"/>
  <c r="AA56" s="1"/>
  <c r="AK56" s="1"/>
  <c r="Z62"/>
  <c r="AA62" s="1"/>
  <c r="AK62" s="1"/>
  <c r="J22" i="2" s="1"/>
  <c r="K22" s="1"/>
  <c r="Z133" i="1"/>
  <c r="AA133" s="1"/>
  <c r="AK133" s="1"/>
  <c r="J52" i="2" s="1"/>
  <c r="K52" s="1"/>
  <c r="Z138" i="1"/>
  <c r="AA138" s="1"/>
  <c r="AK138" s="1"/>
  <c r="Z119"/>
  <c r="AA119" s="1"/>
  <c r="AK119" s="1"/>
  <c r="Z191"/>
  <c r="AA191" s="1"/>
  <c r="AK191" s="1"/>
  <c r="J76" i="2" s="1"/>
  <c r="K76" s="1"/>
  <c r="Z118" i="1"/>
  <c r="AA118" s="1"/>
  <c r="AK118" s="1"/>
  <c r="J45" i="2" s="1"/>
  <c r="K45" s="1"/>
  <c r="Z46" i="1"/>
  <c r="AA46" s="1"/>
  <c r="AK46" s="1"/>
  <c r="J17" i="2" s="1"/>
  <c r="K17" s="1"/>
  <c r="Z117" i="1"/>
  <c r="AA117" s="1"/>
  <c r="AK117" s="1"/>
  <c r="Z179"/>
  <c r="AA179" s="1"/>
  <c r="AK179" s="1"/>
  <c r="J70" i="2" s="1"/>
  <c r="Z160" i="1"/>
  <c r="AA160" s="1"/>
  <c r="AK160" s="1"/>
  <c r="J62" i="2" s="1"/>
  <c r="K62" s="1"/>
  <c r="Z29" i="1"/>
  <c r="Z26"/>
  <c r="Z73"/>
  <c r="AA73" s="1"/>
  <c r="AK73" s="1"/>
  <c r="J28" i="2" s="1"/>
  <c r="K28" s="1"/>
  <c r="Z84" i="1"/>
  <c r="AA84" s="1"/>
  <c r="AK84" s="1"/>
  <c r="J32" i="2" s="1"/>
  <c r="K32" s="1"/>
  <c r="Z139" i="1"/>
  <c r="AA139" s="1"/>
  <c r="AK139" s="1"/>
  <c r="J54" i="2" s="1"/>
  <c r="K54" s="1"/>
  <c r="Z102" i="1"/>
  <c r="AA102" s="1"/>
  <c r="AK102" s="1"/>
  <c r="J38" i="2" s="1"/>
  <c r="K38" s="1"/>
  <c r="Z145" i="1"/>
  <c r="AA145" s="1"/>
  <c r="AK145" s="1"/>
  <c r="J56" i="2" s="1"/>
  <c r="K56" s="1"/>
  <c r="Z159" i="1"/>
  <c r="AA159" s="1"/>
  <c r="AK159" s="1"/>
  <c r="Z69"/>
  <c r="AA69" s="1"/>
  <c r="AK69" s="1"/>
  <c r="J25" i="2" s="1"/>
  <c r="K25" s="1"/>
  <c r="Z43" i="1"/>
  <c r="AA43" s="1"/>
  <c r="AK43" s="1"/>
  <c r="J16" i="2" s="1"/>
  <c r="K16" s="1"/>
  <c r="Z173" i="1"/>
  <c r="AA173" s="1"/>
  <c r="AK173" s="1"/>
  <c r="Z121"/>
  <c r="AA121" s="1"/>
  <c r="AK121" s="1"/>
  <c r="Z111"/>
  <c r="AA111" s="1"/>
  <c r="AK111" s="1"/>
  <c r="Z124"/>
  <c r="AA124" s="1"/>
  <c r="AK124" s="1"/>
  <c r="J48" i="2" s="1"/>
  <c r="K48" s="1"/>
  <c r="Z175" i="1"/>
  <c r="AA175" s="1"/>
  <c r="AK175" s="1"/>
  <c r="J68" i="2" s="1"/>
  <c r="K68" s="1"/>
  <c r="Z38" i="1"/>
  <c r="AA38" s="1"/>
  <c r="AK38" s="1"/>
  <c r="Z30"/>
  <c r="AA30" s="1"/>
  <c r="AK30" s="1"/>
  <c r="J10" i="2" s="1"/>
  <c r="K10" s="1"/>
  <c r="Z92" i="1"/>
  <c r="AA92" s="1"/>
  <c r="AK92" s="1"/>
  <c r="Z33"/>
  <c r="AA33" s="1"/>
  <c r="AK33" s="1"/>
  <c r="J11" i="2" s="1"/>
  <c r="K11" s="1"/>
  <c r="Z48" i="1"/>
  <c r="AA48" s="1"/>
  <c r="AK48" s="1"/>
  <c r="J18" i="2" s="1"/>
  <c r="K18" s="1"/>
  <c r="Z17" i="1"/>
  <c r="AA17" s="1"/>
  <c r="AK17" s="1"/>
  <c r="Z154"/>
  <c r="AA154" s="1"/>
  <c r="AK154" s="1"/>
  <c r="Z158"/>
  <c r="AA158" s="1"/>
  <c r="AK158" s="1"/>
  <c r="Z45"/>
  <c r="AA45" s="1"/>
  <c r="AK45" s="1"/>
  <c r="Z79"/>
  <c r="AA79" s="1"/>
  <c r="AK79" s="1"/>
  <c r="J30" i="2" s="1"/>
  <c r="K30" s="1"/>
  <c r="Z53" i="1"/>
  <c r="AA53" s="1"/>
  <c r="AK53" s="1"/>
  <c r="Z131"/>
  <c r="AA131" s="1"/>
  <c r="AK131" s="1"/>
  <c r="J51" i="2" s="1"/>
  <c r="K51" s="1"/>
  <c r="Z189" i="1"/>
  <c r="AA189" s="1"/>
  <c r="AK189" s="1"/>
  <c r="J75" i="2" s="1"/>
  <c r="K75" s="1"/>
  <c r="Z27" i="1"/>
  <c r="AA27" s="1"/>
  <c r="AK27" s="1"/>
  <c r="J9" i="2" s="1"/>
  <c r="K9" s="1"/>
  <c r="Z49" i="1"/>
  <c r="AA49" s="1"/>
  <c r="AK49" s="1"/>
  <c r="Z109"/>
  <c r="AA109" s="1"/>
  <c r="AK109" s="1"/>
  <c r="Z203"/>
  <c r="AA203" s="1"/>
  <c r="AK203" s="1"/>
  <c r="Z65"/>
  <c r="AA65" s="1"/>
  <c r="AK65" s="1"/>
  <c r="Z185"/>
  <c r="AA185" s="1"/>
  <c r="AK185" s="1"/>
  <c r="J73" i="2" s="1"/>
  <c r="K73" s="1"/>
  <c r="Z81" i="1"/>
  <c r="AA81" s="1"/>
  <c r="AK81" s="1"/>
  <c r="Z31"/>
  <c r="Z105"/>
  <c r="AA105" s="1"/>
  <c r="AK105" s="1"/>
  <c r="J39" i="2" s="1"/>
  <c r="K39" s="1"/>
  <c r="Z86" i="1"/>
  <c r="AA86" s="1"/>
  <c r="AK86" s="1"/>
  <c r="Z42"/>
  <c r="AA42" s="1"/>
  <c r="AK42" s="1"/>
  <c r="Z141"/>
  <c r="AA141" s="1"/>
  <c r="AK141" s="1"/>
  <c r="Z123"/>
  <c r="AA123" s="1"/>
  <c r="AK123" s="1"/>
  <c r="Z106"/>
  <c r="AA106" s="1"/>
  <c r="AK106" s="1"/>
  <c r="Z66"/>
  <c r="AA66" s="1"/>
  <c r="AK66" s="1"/>
  <c r="J24" i="2" s="1"/>
  <c r="K24" s="1"/>
  <c r="AK29" i="1"/>
  <c r="AA12" l="1"/>
  <c r="AK12" s="1"/>
  <c r="Z205"/>
  <c r="AA205" s="1"/>
  <c r="AC205" s="1"/>
  <c r="AD205" s="1"/>
  <c r="J5" i="2" l="1"/>
  <c r="AK205" i="1"/>
  <c r="J83" i="2" l="1"/>
  <c r="K5"/>
  <c r="K83" s="1"/>
</calcChain>
</file>

<file path=xl/sharedStrings.xml><?xml version="1.0" encoding="utf-8"?>
<sst xmlns="http://schemas.openxmlformats.org/spreadsheetml/2006/main" count="748" uniqueCount="476">
  <si>
    <t>Nr.</t>
  </si>
  <si>
    <t>Grundeigentümer</t>
  </si>
  <si>
    <t>GB Nr.</t>
  </si>
  <si>
    <t>G     r     u      n     d     b     u     c     h     d     a     t     e     n</t>
  </si>
  <si>
    <t>Kostenverteiler</t>
  </si>
  <si>
    <t>B e m e r k u n g e n</t>
  </si>
  <si>
    <t xml:space="preserve">Wiese, </t>
  </si>
  <si>
    <t>Wald</t>
  </si>
  <si>
    <t xml:space="preserve">                  Wohnungen</t>
  </si>
  <si>
    <t>ange-</t>
  </si>
  <si>
    <t>Weide</t>
  </si>
  <si>
    <t>rechnete</t>
  </si>
  <si>
    <t xml:space="preserve">       W a l d</t>
  </si>
  <si>
    <t xml:space="preserve">    Wohnung</t>
  </si>
  <si>
    <t>Einzel-</t>
  </si>
  <si>
    <t>Ihr</t>
  </si>
  <si>
    <t>Länge</t>
  </si>
  <si>
    <t>Total</t>
  </si>
  <si>
    <t>anteil</t>
  </si>
  <si>
    <t>Anteil</t>
  </si>
  <si>
    <t>Anzahl</t>
  </si>
  <si>
    <t>(ha)</t>
  </si>
  <si>
    <t>Punkte</t>
  </si>
  <si>
    <t>(m)</t>
  </si>
  <si>
    <t>p</t>
  </si>
  <si>
    <t>m</t>
  </si>
  <si>
    <t>%</t>
  </si>
  <si>
    <t>1/3 Brennholz</t>
  </si>
  <si>
    <t xml:space="preserve">  Total</t>
  </si>
  <si>
    <t>1. Teilstk.</t>
  </si>
  <si>
    <t>2. Teilstk.</t>
  </si>
  <si>
    <t>3. Teilstk.</t>
  </si>
  <si>
    <t>Wiese, Weide</t>
  </si>
  <si>
    <t>Landwirtschaftsamt AR, Herisau</t>
  </si>
  <si>
    <t>Gesamtko-</t>
  </si>
  <si>
    <t>stenverteiler</t>
  </si>
  <si>
    <t>Legende:</t>
  </si>
  <si>
    <t>Teilstk. 2</t>
  </si>
  <si>
    <t>Teilstk. 1</t>
  </si>
  <si>
    <t>Teilstk. 3</t>
  </si>
  <si>
    <t>Totale Länge:</t>
  </si>
  <si>
    <t>F1=(p x m + p x m + p x m)</t>
  </si>
  <si>
    <t>ä     u     s     s     e     r     e         B     e     z     i     e     h     u     n     g</t>
  </si>
  <si>
    <t>Unterhaltskostenverteiler Flurgenossenschaft Steig-Steigbach mit Teilstücken</t>
  </si>
  <si>
    <t>4. Teilstk.</t>
  </si>
  <si>
    <t>Teilstück 2    215 m</t>
  </si>
  <si>
    <t>215 m</t>
  </si>
  <si>
    <t>Teilstk. 4</t>
  </si>
  <si>
    <t>Teil-</t>
  </si>
  <si>
    <t>stück</t>
  </si>
  <si>
    <t>Einwohnergemeinde Bühler</t>
  </si>
  <si>
    <t>Feuerweiher</t>
  </si>
  <si>
    <t>nur Strasse</t>
  </si>
  <si>
    <t>Hörler Charlotte, Hörler Yvonne</t>
  </si>
  <si>
    <t>Fässler-Weber Charles</t>
  </si>
  <si>
    <t>Stark Johann Josef</t>
  </si>
  <si>
    <t>Schiess Peter, Schiess Heinz</t>
  </si>
  <si>
    <t>Ulmann-Manser Roland</t>
  </si>
  <si>
    <t>Huber-Alder Dora</t>
  </si>
  <si>
    <t>Gewerbe</t>
  </si>
  <si>
    <t>1/2 Gewerbe</t>
  </si>
  <si>
    <t>Inauen-Fässler Hans</t>
  </si>
  <si>
    <t>Koller-Zillig Hans</t>
  </si>
  <si>
    <t>Restaurant</t>
  </si>
  <si>
    <t>Nicolet-Zuberbühler Margrit</t>
  </si>
  <si>
    <t>Graber-Schefer Heinz</t>
  </si>
  <si>
    <t>Koller Johannes</t>
  </si>
  <si>
    <t>Hansmann Markus</t>
  </si>
  <si>
    <t>Personalfürsorgestiftung der</t>
  </si>
  <si>
    <t>TISCA/TIARA-Gruppe</t>
  </si>
  <si>
    <t>Streule Albert</t>
  </si>
  <si>
    <t>Kürsteiner-Küffer Walter</t>
  </si>
  <si>
    <t>Barth-Herkommer Emma</t>
  </si>
  <si>
    <t>Pfander Ruth</t>
  </si>
  <si>
    <t>Furter Ulrich</t>
  </si>
  <si>
    <t>Kochgruber-Morandin Eleonora</t>
  </si>
  <si>
    <t>Nef-Dobler Alfred</t>
  </si>
  <si>
    <t>Fuchs-Koller Johann Baptist</t>
  </si>
  <si>
    <t>Freund Verena</t>
  </si>
  <si>
    <t>Bösch-Gubler Jakob</t>
  </si>
  <si>
    <t>Senn-Tribelhorn Guido</t>
  </si>
  <si>
    <t>Metzger-Koller Alexandra</t>
  </si>
  <si>
    <t>Signer-Zuglian Stefan</t>
  </si>
  <si>
    <t>Kanton Appenzell A.Rh.</t>
  </si>
  <si>
    <t>Meier-Kuhn Rita</t>
  </si>
  <si>
    <t>König Jacqueline</t>
  </si>
  <si>
    <t>von Däniken Albert</t>
  </si>
  <si>
    <t>Knecht Yolanda und Georg</t>
  </si>
  <si>
    <t>StWE-Gemeinschaft Steig</t>
  </si>
  <si>
    <t>Teilstück 1   1170 m</t>
  </si>
  <si>
    <t>1170 m</t>
  </si>
  <si>
    <t>Teilstück 3    105 m</t>
  </si>
  <si>
    <t>Teilstück 4   100 m</t>
  </si>
  <si>
    <t>100 m</t>
  </si>
  <si>
    <t>105 m</t>
  </si>
  <si>
    <t>Waldburger-Meier Max</t>
  </si>
  <si>
    <t>Keller-Müller Annalies und Dieter</t>
  </si>
  <si>
    <t>Manser-Stöckli Jacqueline und Alfred</t>
  </si>
  <si>
    <t>Neff-Inauen Josef</t>
  </si>
  <si>
    <t>1590 m</t>
  </si>
  <si>
    <t>F2=(Anteil Teilstück1 x 0,7358 + Anteil Teilstück 2 x 0,1352 + Anteil Teilstück 3 x 0,066 + Anteil Teilstück 4 x 0,063)</t>
  </si>
  <si>
    <t>Flurgenossenschaft Rothalde</t>
  </si>
  <si>
    <t>Flurgenossenschaft Schlatterlehn</t>
  </si>
  <si>
    <t>Manetsch-Kessler Edwin und Irene</t>
  </si>
  <si>
    <t>Osterwalder-Locher Roman und Franziska</t>
  </si>
  <si>
    <t>Suhner-Eisenhut Willi und Katharina</t>
  </si>
  <si>
    <t>Joller-Inhelder Susanne und Lukas</t>
  </si>
  <si>
    <t>Meier-Mittelholzer Andrea und Viktor</t>
  </si>
  <si>
    <t>Isenring-Dörig Andrea und Johann</t>
  </si>
  <si>
    <t>Schefer-Koller Emilia und Ernst</t>
  </si>
  <si>
    <t>Heimburger-Tanner Karl</t>
  </si>
  <si>
    <t>Kunz-Luchsinger Elsbeth</t>
  </si>
  <si>
    <t>Wiedmann-Campanini Hans</t>
  </si>
  <si>
    <t>Aemisegger-Kriech Jutta und Peter</t>
  </si>
  <si>
    <t>Schneider-Frei Ernst, Balgach</t>
  </si>
  <si>
    <t>Zimmermann-Ulmann Klara Agnes und Albert</t>
  </si>
  <si>
    <t>Neff-Büchler Bruno Hermann</t>
  </si>
  <si>
    <t>Balsiger-Egli Christoph und Anna</t>
  </si>
  <si>
    <t>Nänny-Eisenhut Christian und Annemarie</t>
  </si>
  <si>
    <t>Jent-Sörensen Ingrid</t>
  </si>
  <si>
    <t>Bachmann-Finzel Walter sel. Erben</t>
  </si>
  <si>
    <t>Erbengemeinschaft Zobrist Adolf sel.</t>
  </si>
  <si>
    <t>Caliandro-Soro Cataldo und Ana Maria</t>
  </si>
  <si>
    <t>Dönmez-Eugster Ismail und Agnes</t>
  </si>
  <si>
    <t>Val-Rutz Luca und Silvia</t>
  </si>
  <si>
    <t>Gründler-Gubser Albert und Cornelia</t>
  </si>
  <si>
    <t>D'Agostino-Büchler Marlies und Neuhaus Heinz</t>
  </si>
  <si>
    <t>Lechner-Bertoli Michael und René</t>
  </si>
  <si>
    <t>Lendenmann Irene</t>
  </si>
  <si>
    <t>Weiss Bernhard</t>
  </si>
  <si>
    <t>Schefer Marianne  und Freund Peter</t>
  </si>
  <si>
    <t>Kappeler Presslauer René und Ursula</t>
  </si>
  <si>
    <t>Freund-Fuster, Urs + Heidi</t>
  </si>
  <si>
    <t>Enderlin, Hanspeter + Andreas</t>
  </si>
  <si>
    <t>Grossrieder Hildebrand, Beat + Silivia</t>
  </si>
  <si>
    <t>Wehrli Hanspeter</t>
  </si>
  <si>
    <t>M_F</t>
  </si>
  <si>
    <t>Vorname</t>
  </si>
  <si>
    <t>Name1</t>
  </si>
  <si>
    <t>Name2</t>
  </si>
  <si>
    <t>Adresse</t>
  </si>
  <si>
    <t>PLZ</t>
  </si>
  <si>
    <t>Wohnort</t>
  </si>
  <si>
    <t>Anrede</t>
  </si>
  <si>
    <t>GB-Nr.</t>
  </si>
  <si>
    <t>Herr + Frau</t>
  </si>
  <si>
    <t>Urs + Heidi</t>
  </si>
  <si>
    <t>Freund</t>
  </si>
  <si>
    <t xml:space="preserve"> -Fuster</t>
  </si>
  <si>
    <t>Scheienhaus 240</t>
  </si>
  <si>
    <t>Bühler</t>
  </si>
  <si>
    <t>e Herr + Frau</t>
  </si>
  <si>
    <t>übernommen von Jakob</t>
  </si>
  <si>
    <t>Herr</t>
  </si>
  <si>
    <t>Hanspeter</t>
  </si>
  <si>
    <t>Enderlin</t>
  </si>
  <si>
    <t>Gern 384</t>
  </si>
  <si>
    <t>er Herr</t>
  </si>
  <si>
    <t>übernommen von Lydia Enderlin</t>
  </si>
  <si>
    <t>Beat + Silvia</t>
  </si>
  <si>
    <t>Grossrieder</t>
  </si>
  <si>
    <t xml:space="preserve"> Hildebrand</t>
  </si>
  <si>
    <t>Limmatstrasse 204</t>
  </si>
  <si>
    <t>Zürich</t>
  </si>
  <si>
    <t>H. Eugster hat verkauft</t>
  </si>
  <si>
    <t>Frau</t>
  </si>
  <si>
    <t>Dr. Ingrid</t>
  </si>
  <si>
    <t>Jent</t>
  </si>
  <si>
    <t>-Sörensen</t>
  </si>
  <si>
    <t>Hochwachtstrasse 21</t>
  </si>
  <si>
    <t>Bronschhofen</t>
  </si>
  <si>
    <t>Yvonne</t>
  </si>
  <si>
    <t>Hörler</t>
  </si>
  <si>
    <t>Lüdenstrasse 25</t>
  </si>
  <si>
    <t>Frauenfeld</t>
  </si>
  <si>
    <t>e Frau</t>
  </si>
  <si>
    <t>E. Hörler verstorben</t>
  </si>
  <si>
    <t>Charles</t>
  </si>
  <si>
    <t>Fässler</t>
  </si>
  <si>
    <t>Steig 249</t>
  </si>
  <si>
    <t>Willi + Katharina</t>
  </si>
  <si>
    <t>Suhner</t>
  </si>
  <si>
    <t>-Eisenhut</t>
  </si>
  <si>
    <t>Steig</t>
  </si>
  <si>
    <t>Josef</t>
  </si>
  <si>
    <t>Stark</t>
  </si>
  <si>
    <t>Herr Heinz Schiess</t>
  </si>
  <si>
    <t>Herr Peter Schiess</t>
  </si>
  <si>
    <t>Wässerwiesenstrasse 91</t>
  </si>
  <si>
    <t>Winterthur</t>
  </si>
  <si>
    <t>e Herren</t>
  </si>
  <si>
    <t>Roland</t>
  </si>
  <si>
    <t>Ulmann</t>
  </si>
  <si>
    <t>-Manser</t>
  </si>
  <si>
    <t>Steig 254</t>
  </si>
  <si>
    <t>Lukas + Susanne</t>
  </si>
  <si>
    <t>Joller</t>
  </si>
  <si>
    <t>-Inhelder</t>
  </si>
  <si>
    <t>Erbengemeinschaft</t>
  </si>
  <si>
    <t>Walter Bachmann-Finzel sel.</t>
  </si>
  <si>
    <t>Frau Ingrid Bachmann
Stolzestrasse 20</t>
  </si>
  <si>
    <t>e Frau Bachmann</t>
  </si>
  <si>
    <t>Dora</t>
  </si>
  <si>
    <t>Huber</t>
  </si>
  <si>
    <t>-Alder</t>
  </si>
  <si>
    <t>Hans</t>
  </si>
  <si>
    <t>Inauen</t>
  </si>
  <si>
    <t>-Fässler</t>
  </si>
  <si>
    <t>Steigbach</t>
  </si>
  <si>
    <t>Dieter + Annalies</t>
  </si>
  <si>
    <t>Keller</t>
  </si>
  <si>
    <t>-Müller</t>
  </si>
  <si>
    <t>Rest. Steig</t>
  </si>
  <si>
    <t>Edwin + Irene</t>
  </si>
  <si>
    <t>Manetsch</t>
  </si>
  <si>
    <t>-Kessler</t>
  </si>
  <si>
    <t>Margrith</t>
  </si>
  <si>
    <t>Nicolet</t>
  </si>
  <si>
    <t>-Zuberbühler</t>
  </si>
  <si>
    <t>Chemin de Vert-Pré 6</t>
  </si>
  <si>
    <t>Petit-Lancy</t>
  </si>
  <si>
    <t>Heinz</t>
  </si>
  <si>
    <t>Graber</t>
  </si>
  <si>
    <t>-Schefer</t>
  </si>
  <si>
    <t>Rähn</t>
  </si>
  <si>
    <t>Viktor + Andrea</t>
  </si>
  <si>
    <t>Meier</t>
  </si>
  <si>
    <t>-Mittelholzer</t>
  </si>
  <si>
    <t>Johannes</t>
  </si>
  <si>
    <t>Koller</t>
  </si>
  <si>
    <t>Walchestrasse 27</t>
  </si>
  <si>
    <t>Albert + Klara</t>
  </si>
  <si>
    <t>Zimmermann</t>
  </si>
  <si>
    <t>-Ulmann</t>
  </si>
  <si>
    <t>Steig 466</t>
  </si>
  <si>
    <t>Johann + Andrea</t>
  </si>
  <si>
    <t>Isenring</t>
  </si>
  <si>
    <t>Steig 467</t>
  </si>
  <si>
    <t>Ernst + Emilia</t>
  </si>
  <si>
    <t>Schefer</t>
  </si>
  <si>
    <t>-Koller</t>
  </si>
  <si>
    <t>Oberer Mempfel 473</t>
  </si>
  <si>
    <t>Markus</t>
  </si>
  <si>
    <t>Hansmann</t>
  </si>
  <si>
    <t>Steig 485</t>
  </si>
  <si>
    <t>Karl</t>
  </si>
  <si>
    <t>Heimburger</t>
  </si>
  <si>
    <t>-Tanner</t>
  </si>
  <si>
    <t>Elsbeth</t>
  </si>
  <si>
    <t>Kunz</t>
  </si>
  <si>
    <t>-Luchsinger</t>
  </si>
  <si>
    <t>Steig 258</t>
  </si>
  <si>
    <t xml:space="preserve">Albert </t>
  </si>
  <si>
    <t>Streule</t>
  </si>
  <si>
    <t>Steig 520</t>
  </si>
  <si>
    <t>Walter</t>
  </si>
  <si>
    <t>Kürsteiner</t>
  </si>
  <si>
    <t>-Küffer</t>
  </si>
  <si>
    <t>Oberer Mempfel</t>
  </si>
  <si>
    <t>Karin</t>
  </si>
  <si>
    <t>Ruf</t>
  </si>
  <si>
    <t>-Barth</t>
  </si>
  <si>
    <t>Höhenweg 6</t>
  </si>
  <si>
    <t>Bruno</t>
  </si>
  <si>
    <t>Neff</t>
  </si>
  <si>
    <t>-Büchler</t>
  </si>
  <si>
    <t>Obere Au 287</t>
  </si>
  <si>
    <t>Ruth</t>
  </si>
  <si>
    <t>Pfander</t>
  </si>
  <si>
    <t>Steig 577</t>
  </si>
  <si>
    <t>Wiedmann</t>
  </si>
  <si>
    <t>-Campanini</t>
  </si>
  <si>
    <t>Böhl 583</t>
  </si>
  <si>
    <t>Ulrich</t>
  </si>
  <si>
    <t>Furter</t>
  </si>
  <si>
    <t>Böhl 584</t>
  </si>
  <si>
    <t xml:space="preserve">Eleonora </t>
  </si>
  <si>
    <t>Kochgruber</t>
  </si>
  <si>
    <t>-Morandin</t>
  </si>
  <si>
    <t>Böhl 585</t>
  </si>
  <si>
    <t>STWE-Gemeinschaft Steig</t>
  </si>
  <si>
    <t>Frau Marion Hawkins
Rotenstein 21</t>
  </si>
  <si>
    <t>Gais</t>
  </si>
  <si>
    <t>e Damen und Herren</t>
  </si>
  <si>
    <t>Alfred</t>
  </si>
  <si>
    <t>Nef</t>
  </si>
  <si>
    <t xml:space="preserve"> -Dobler</t>
  </si>
  <si>
    <t>Steig 648</t>
  </si>
  <si>
    <t>Johann-Baptist</t>
  </si>
  <si>
    <t>Fuchs</t>
  </si>
  <si>
    <t>Steig 617</t>
  </si>
  <si>
    <t>Ch. + A.</t>
  </si>
  <si>
    <t>Balsiger</t>
  </si>
  <si>
    <t>-Egli</t>
  </si>
  <si>
    <t>Böhl 631</t>
  </si>
  <si>
    <t>Verena</t>
  </si>
  <si>
    <t>Haselegg</t>
  </si>
  <si>
    <t>Wehrli</t>
  </si>
  <si>
    <t>Hüslibachweg 13</t>
  </si>
  <si>
    <t>Heinz Wehrli verstorben</t>
  </si>
  <si>
    <t>Nänny</t>
  </si>
  <si>
    <t>Scheienhaus</t>
  </si>
  <si>
    <t>Jakob</t>
  </si>
  <si>
    <t>Bösch</t>
  </si>
  <si>
    <t>-Gubler</t>
  </si>
  <si>
    <t>Böhl 702</t>
  </si>
  <si>
    <t>Roman + Franziska</t>
  </si>
  <si>
    <t>Osterwalder</t>
  </si>
  <si>
    <t>-Locher</t>
  </si>
  <si>
    <t>Melsterböhl 701</t>
  </si>
  <si>
    <t>Guido</t>
  </si>
  <si>
    <t>Senn</t>
  </si>
  <si>
    <t>-Tribelhorn</t>
  </si>
  <si>
    <t>Böhl 700</t>
  </si>
  <si>
    <t>Peter + Jutta</t>
  </si>
  <si>
    <t>Aemisegger</t>
  </si>
  <si>
    <t>- Kriech</t>
  </si>
  <si>
    <t>Böhl 757</t>
  </si>
  <si>
    <t>Alfred + Jacqueline</t>
  </si>
  <si>
    <t>Manser</t>
  </si>
  <si>
    <t>-Stöckli</t>
  </si>
  <si>
    <t>Böhl 773</t>
  </si>
  <si>
    <t>Alexandra</t>
  </si>
  <si>
    <t>Metzger</t>
  </si>
  <si>
    <t>Böhl 774</t>
  </si>
  <si>
    <t>Paul + Beate</t>
  </si>
  <si>
    <t>Stieger</t>
  </si>
  <si>
    <t xml:space="preserve"> Göller</t>
  </si>
  <si>
    <t>Steigwaldstrasse 844</t>
  </si>
  <si>
    <t>Cataldo + Ana Maria</t>
  </si>
  <si>
    <t>Caliandro</t>
  </si>
  <si>
    <t>-Soro</t>
  </si>
  <si>
    <t>Steigwaldstrasse 836</t>
  </si>
  <si>
    <t>Ismail + Agnes</t>
  </si>
  <si>
    <t>Dönmez</t>
  </si>
  <si>
    <t>-Eugster</t>
  </si>
  <si>
    <t>Steigwaldstrasse 832</t>
  </si>
  <si>
    <t>Luca + Silvia</t>
  </si>
  <si>
    <t>Val</t>
  </si>
  <si>
    <t>-Rutz</t>
  </si>
  <si>
    <t>Steigwaldstrasse 833</t>
  </si>
  <si>
    <t>Albert + Cornelia</t>
  </si>
  <si>
    <t xml:space="preserve">Gründler </t>
  </si>
  <si>
    <t xml:space="preserve"> -Gubser</t>
  </si>
  <si>
    <t>Steigwaldstrasse 845</t>
  </si>
  <si>
    <t xml:space="preserve">Frau D'Agostino-Büchler </t>
  </si>
  <si>
    <t>Herr Neuhaus</t>
  </si>
  <si>
    <t>Steigwaldstrasse 840</t>
  </si>
  <si>
    <t>e Frau D'Agstino, sehr geehrter Herr Neuhaus</t>
  </si>
  <si>
    <t>Michael + Renée</t>
  </si>
  <si>
    <t>Lechner</t>
  </si>
  <si>
    <t xml:space="preserve"> -Bertoli</t>
  </si>
  <si>
    <t>Steigwaldstrasse 837</t>
  </si>
  <si>
    <t>Irene</t>
  </si>
  <si>
    <t>Lendenmann</t>
  </si>
  <si>
    <t>Steigwaldstrasse 846</t>
  </si>
  <si>
    <t xml:space="preserve">e Frau </t>
  </si>
  <si>
    <t>Bernhard</t>
  </si>
  <si>
    <t>Weiss</t>
  </si>
  <si>
    <t>Steigwaldstrasse 847</t>
  </si>
  <si>
    <t>Frau Marianne Schefer</t>
  </si>
  <si>
    <t>Herr Peter Freund</t>
  </si>
  <si>
    <t>Steigwaldstrasse 848</t>
  </si>
  <si>
    <t>e Frau Schefer, sehr geehrter Herr Freund</t>
  </si>
  <si>
    <t>René + Ursula</t>
  </si>
  <si>
    <t xml:space="preserve">Kappeler </t>
  </si>
  <si>
    <t>Presslauer</t>
  </si>
  <si>
    <t>Mohres 15</t>
  </si>
  <si>
    <t>An die</t>
  </si>
  <si>
    <t>Gemeindehaus</t>
  </si>
  <si>
    <t>187, 220</t>
  </si>
  <si>
    <t>Ernst</t>
  </si>
  <si>
    <t>Schneider</t>
  </si>
  <si>
    <t>Hauptstrasse 102</t>
  </si>
  <si>
    <t>Balgach</t>
  </si>
  <si>
    <t>206, 623</t>
  </si>
  <si>
    <t>-Zillig</t>
  </si>
  <si>
    <t>Böhl 271</t>
  </si>
  <si>
    <t>218, 596</t>
  </si>
  <si>
    <t>Georg + Yolanda</t>
  </si>
  <si>
    <t>Knecht</t>
  </si>
  <si>
    <t>Gütli 176</t>
  </si>
  <si>
    <t>Walzenhausen</t>
  </si>
  <si>
    <t>403, 429</t>
  </si>
  <si>
    <t xml:space="preserve">Personalfürsorgestiftung </t>
  </si>
  <si>
    <t>Grünau</t>
  </si>
  <si>
    <t>Urnäsch</t>
  </si>
  <si>
    <t>407, 430</t>
  </si>
  <si>
    <t>Louise</t>
  </si>
  <si>
    <t xml:space="preserve"> -Truniger</t>
  </si>
  <si>
    <t>Hochbühlstrasse 24</t>
  </si>
  <si>
    <t>Rickenbach b. Will</t>
  </si>
  <si>
    <t>neue Besitzer Karl + Bernhard Führer</t>
  </si>
  <si>
    <t>Stefan</t>
  </si>
  <si>
    <t xml:space="preserve"> -Zuglian</t>
  </si>
  <si>
    <t>Steig 247</t>
  </si>
  <si>
    <t>Kantonales Hochbauamt</t>
  </si>
  <si>
    <t>Liegenschaftenabteilung</t>
  </si>
  <si>
    <t>Kasernenstrasse 17A</t>
  </si>
  <si>
    <t>Herisau</t>
  </si>
  <si>
    <t>Rita</t>
  </si>
  <si>
    <t>Weid 321</t>
  </si>
  <si>
    <t>Frau Jacqueline König</t>
  </si>
  <si>
    <t>Herr Albert von Däniken</t>
  </si>
  <si>
    <t>Seestrasse 36</t>
  </si>
  <si>
    <t>Uster</t>
  </si>
  <si>
    <t>e Frau König, Sehr geehrter Herr von Däniken</t>
  </si>
  <si>
    <t xml:space="preserve"> -Inauen</t>
  </si>
  <si>
    <t>Hintere Schwantlen 311</t>
  </si>
  <si>
    <t>Max</t>
  </si>
  <si>
    <t>Waldburger</t>
  </si>
  <si>
    <t xml:space="preserve"> -Meier</t>
  </si>
  <si>
    <t>Schwantlen 308</t>
  </si>
  <si>
    <t>Erbengemeinschaft Adolf Zobrist sel.</t>
  </si>
  <si>
    <t>Frau Liselotte Zobrist</t>
  </si>
  <si>
    <t>Balsbergweg 14</t>
  </si>
  <si>
    <t>Kloten</t>
  </si>
  <si>
    <t>Höhener</t>
  </si>
  <si>
    <t>Herr Ueli Tanner</t>
  </si>
  <si>
    <t>Böhl 540</t>
  </si>
  <si>
    <t>Herr Josef Pfister</t>
  </si>
  <si>
    <t>Dachsböhl 268</t>
  </si>
  <si>
    <t>Mitglied-nummer</t>
  </si>
  <si>
    <t>Hanspeter + Andreas</t>
  </si>
  <si>
    <t>Herren</t>
  </si>
  <si>
    <t>265, 266</t>
  </si>
  <si>
    <t>193, 590</t>
  </si>
  <si>
    <t>252, 261</t>
  </si>
  <si>
    <t>Martin + Katharina</t>
  </si>
  <si>
    <t>Wirth</t>
  </si>
  <si>
    <t xml:space="preserve"> -Nef</t>
  </si>
  <si>
    <t>Erbengemeinschaft Konrad Nagel</t>
  </si>
  <si>
    <t>Emil</t>
  </si>
  <si>
    <t>Ruosch</t>
  </si>
  <si>
    <t>Lachen 6</t>
  </si>
  <si>
    <t>Wittenbach</t>
  </si>
  <si>
    <t>Max + Béatrice</t>
  </si>
  <si>
    <t xml:space="preserve"> -Gebert</t>
  </si>
  <si>
    <t>Stein11</t>
  </si>
  <si>
    <t>Trogen</t>
  </si>
  <si>
    <t>267, 272</t>
  </si>
  <si>
    <t>übernommen von Max Höhener</t>
  </si>
  <si>
    <t>Höhener-Gebert, Max und Béatrice</t>
  </si>
  <si>
    <t xml:space="preserve"> </t>
  </si>
  <si>
    <t xml:space="preserve"> ----</t>
  </si>
  <si>
    <t>Hörler Urs</t>
  </si>
  <si>
    <t>Bernhard Fürer und Karl Fürer</t>
  </si>
  <si>
    <t>Bühler, 15.März 2008 / Jo</t>
  </si>
  <si>
    <t>Kosten</t>
  </si>
  <si>
    <t>Mindesbeitrag</t>
  </si>
  <si>
    <t>Kostensatz [1%]</t>
  </si>
  <si>
    <t>Kostenanteil</t>
  </si>
  <si>
    <t>Email</t>
  </si>
  <si>
    <t>Bemerkungen</t>
  </si>
  <si>
    <t>gem. Beschluss HV 10.3.2008 kein Beitrag</t>
  </si>
  <si>
    <t>Wirth-Nef, Martin und Katharina</t>
  </si>
  <si>
    <t>Flurgenossenschaft Steig-Steigbach</t>
  </si>
  <si>
    <t>Adressen (15.03.2008)</t>
  </si>
  <si>
    <t xml:space="preserve"> -Kuhn</t>
  </si>
  <si>
    <t>hanspeter.wehrli@aimt-group.com</t>
  </si>
  <si>
    <t>j.jent@bluewin.ch</t>
  </si>
  <si>
    <t>naenny.scheienhaus@bluewin.ch</t>
  </si>
  <si>
    <t>jokoller@netsurfer.ch</t>
  </si>
  <si>
    <t>christoph.balsiger@hubersuhner.com</t>
  </si>
  <si>
    <t>heinz.schiess@bluewin.ch</t>
  </si>
  <si>
    <t>kappeler@vitamin2.ch</t>
  </si>
  <si>
    <t>e Frau Göller, sehr geehrter Herr</t>
  </si>
  <si>
    <t>Paul Stieger und Beate Goller</t>
  </si>
  <si>
    <t>Oberdorf 24</t>
  </si>
  <si>
    <t>Fürer</t>
  </si>
  <si>
    <t>Wängi</t>
  </si>
  <si>
    <t>Signer</t>
  </si>
  <si>
    <t>m.hawkins@bluewin.ch</t>
  </si>
  <si>
    <t>meier-steig@bluewin.ch</t>
  </si>
  <si>
    <t>tanner.em@bluewin.ch</t>
  </si>
  <si>
    <t>wkuersteiner@bluewin.ch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</si>
</sst>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13">
    <font>
      <sz val="12"/>
      <name val="System"/>
    </font>
    <font>
      <sz val="10"/>
      <name val="MS Sans Serif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sz val="12"/>
      <name val="System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0" fontId="1" fillId="0" borderId="0" applyFont="0" applyFill="0" applyBorder="0" applyAlignment="0" applyProtection="0"/>
  </cellStyleXfs>
  <cellXfs count="161">
    <xf numFmtId="0" fontId="0" fillId="0" borderId="0" xfId="0"/>
    <xf numFmtId="0" fontId="2" fillId="0" borderId="1" xfId="0" applyNumberFormat="1" applyFont="1" applyBorder="1" applyProtection="1">
      <protection locked="0"/>
    </xf>
    <xf numFmtId="0" fontId="3" fillId="0" borderId="2" xfId="0" applyNumberFormat="1" applyFont="1" applyBorder="1" applyProtection="1">
      <protection locked="0"/>
    </xf>
    <xf numFmtId="0" fontId="3" fillId="0" borderId="2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Alignment="1">
      <alignment horizontal="right"/>
    </xf>
    <xf numFmtId="14" fontId="4" fillId="0" borderId="2" xfId="0" applyNumberFormat="1" applyFont="1" applyBorder="1" applyAlignment="1">
      <alignment horizontal="left"/>
    </xf>
    <xf numFmtId="14" fontId="4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14" fontId="4" fillId="0" borderId="2" xfId="0" applyNumberFormat="1" applyFont="1" applyBorder="1" applyAlignment="1">
      <alignment horizontal="right"/>
    </xf>
    <xf numFmtId="0" fontId="5" fillId="0" borderId="0" xfId="0" applyFont="1"/>
    <xf numFmtId="0" fontId="6" fillId="0" borderId="3" xfId="0" applyFont="1" applyBorder="1"/>
    <xf numFmtId="0" fontId="3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0" fontId="4" fillId="0" borderId="0" xfId="0" applyFont="1"/>
    <xf numFmtId="0" fontId="7" fillId="0" borderId="0" xfId="0" applyFont="1"/>
    <xf numFmtId="2" fontId="4" fillId="0" borderId="0" xfId="0" applyNumberFormat="1" applyFont="1" applyBorder="1" applyAlignment="1" applyProtection="1">
      <alignment horizontal="center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 applyProtection="1">
      <alignment horizontal="center"/>
      <protection locked="0"/>
    </xf>
    <xf numFmtId="0" fontId="9" fillId="0" borderId="0" xfId="0" applyFont="1"/>
    <xf numFmtId="2" fontId="10" fillId="0" borderId="0" xfId="0" applyNumberFormat="1" applyFont="1" applyBorder="1" applyAlignment="1" applyProtection="1">
      <alignment horizontal="center"/>
      <protection locked="0"/>
    </xf>
    <xf numFmtId="0" fontId="5" fillId="0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0" applyFont="1" applyFill="1"/>
    <xf numFmtId="2" fontId="0" fillId="0" borderId="0" xfId="0" applyNumberFormat="1"/>
    <xf numFmtId="0" fontId="11" fillId="0" borderId="0" xfId="0" applyFont="1"/>
    <xf numFmtId="0" fontId="11" fillId="3" borderId="0" xfId="0" applyFont="1" applyFill="1"/>
    <xf numFmtId="0" fontId="0" fillId="3" borderId="0" xfId="0" applyFill="1"/>
    <xf numFmtId="0" fontId="7" fillId="0" borderId="5" xfId="0" applyFont="1" applyBorder="1"/>
    <xf numFmtId="2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right"/>
    </xf>
    <xf numFmtId="0" fontId="7" fillId="0" borderId="5" xfId="0" applyNumberFormat="1" applyFont="1" applyBorder="1" applyProtection="1">
      <protection locked="0"/>
    </xf>
    <xf numFmtId="0" fontId="7" fillId="0" borderId="5" xfId="0" applyNumberFormat="1" applyFont="1" applyBorder="1" applyAlignment="1" applyProtection="1">
      <alignment horizontal="center"/>
      <protection locked="0"/>
    </xf>
    <xf numFmtId="2" fontId="7" fillId="0" borderId="5" xfId="0" applyNumberFormat="1" applyFont="1" applyBorder="1" applyProtection="1"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4" fillId="0" borderId="5" xfId="0" applyFont="1" applyBorder="1"/>
    <xf numFmtId="2" fontId="4" fillId="0" borderId="5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5" xfId="0" applyNumberFormat="1" applyFont="1" applyFill="1" applyBorder="1" applyAlignment="1" applyProtection="1">
      <alignment horizontal="center"/>
      <protection locked="0"/>
    </xf>
    <xf numFmtId="2" fontId="4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2" fontId="7" fillId="0" borderId="5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Fill="1" applyBorder="1"/>
    <xf numFmtId="0" fontId="7" fillId="0" borderId="5" xfId="0" applyFont="1" applyBorder="1" applyAlignment="1">
      <alignment horizontal="center"/>
    </xf>
    <xf numFmtId="40" fontId="7" fillId="0" borderId="5" xfId="1" applyNumberFormat="1" applyFont="1" applyBorder="1" applyAlignment="1" applyProtection="1">
      <alignment horizontal="center"/>
      <protection locked="0"/>
    </xf>
    <xf numFmtId="4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/>
    <xf numFmtId="2" fontId="7" fillId="0" borderId="6" xfId="0" applyNumberFormat="1" applyFont="1" applyBorder="1" applyProtection="1">
      <protection locked="0"/>
    </xf>
    <xf numFmtId="0" fontId="7" fillId="0" borderId="6" xfId="0" applyFont="1" applyBorder="1"/>
    <xf numFmtId="0" fontId="7" fillId="0" borderId="6" xfId="0" applyNumberFormat="1" applyFont="1" applyBorder="1" applyProtection="1">
      <protection locked="0"/>
    </xf>
    <xf numFmtId="2" fontId="4" fillId="0" borderId="6" xfId="0" applyNumberFormat="1" applyFont="1" applyBorder="1" applyProtection="1">
      <protection locked="0"/>
    </xf>
    <xf numFmtId="2" fontId="4" fillId="0" borderId="6" xfId="0" applyNumberFormat="1" applyFont="1" applyFill="1" applyBorder="1" applyProtection="1">
      <protection locked="0"/>
    </xf>
    <xf numFmtId="0" fontId="7" fillId="0" borderId="7" xfId="0" applyNumberFormat="1" applyFont="1" applyBorder="1" applyAlignment="1" applyProtection="1">
      <alignment horizontal="left"/>
      <protection locked="0"/>
    </xf>
    <xf numFmtId="2" fontId="7" fillId="0" borderId="7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center"/>
    </xf>
    <xf numFmtId="1" fontId="4" fillId="0" borderId="7" xfId="0" applyNumberFormat="1" applyFont="1" applyBorder="1" applyAlignment="1" applyProtection="1">
      <alignment horizontal="center"/>
      <protection locked="0"/>
    </xf>
    <xf numFmtId="1" fontId="4" fillId="0" borderId="7" xfId="0" applyNumberFormat="1" applyFont="1" applyFill="1" applyBorder="1" applyAlignment="1" applyProtection="1">
      <alignment horizontal="center"/>
      <protection locked="0"/>
    </xf>
    <xf numFmtId="2" fontId="4" fillId="0" borderId="7" xfId="0" applyNumberFormat="1" applyFont="1" applyBorder="1" applyAlignment="1" applyProtection="1">
      <alignment horizontal="center"/>
      <protection locked="0"/>
    </xf>
    <xf numFmtId="2" fontId="7" fillId="0" borderId="9" xfId="0" applyNumberFormat="1" applyFont="1" applyBorder="1" applyAlignment="1" applyProtection="1">
      <alignment horizontal="center"/>
      <protection locked="0"/>
    </xf>
    <xf numFmtId="0" fontId="7" fillId="0" borderId="10" xfId="0" applyNumberFormat="1" applyFont="1" applyBorder="1" applyProtection="1">
      <protection locked="0"/>
    </xf>
    <xf numFmtId="0" fontId="7" fillId="0" borderId="9" xfId="0" applyFont="1" applyBorder="1"/>
    <xf numFmtId="2" fontId="7" fillId="0" borderId="10" xfId="0" applyNumberFormat="1" applyFont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center"/>
    </xf>
    <xf numFmtId="0" fontId="7" fillId="0" borderId="9" xfId="0" applyNumberFormat="1" applyFont="1" applyBorder="1" applyProtection="1">
      <protection locked="0"/>
    </xf>
    <xf numFmtId="0" fontId="4" fillId="0" borderId="9" xfId="0" applyNumberFormat="1" applyFont="1" applyBorder="1" applyAlignment="1" applyProtection="1">
      <alignment horizontal="center"/>
      <protection locked="0"/>
    </xf>
    <xf numFmtId="2" fontId="4" fillId="0" borderId="10" xfId="0" applyNumberFormat="1" applyFont="1" applyBorder="1" applyAlignment="1" applyProtection="1">
      <alignment horizontal="center"/>
      <protection locked="0"/>
    </xf>
    <xf numFmtId="0" fontId="4" fillId="0" borderId="9" xfId="0" applyNumberFormat="1" applyFont="1" applyFill="1" applyBorder="1" applyAlignment="1" applyProtection="1">
      <alignment horizontal="center"/>
      <protection locked="0"/>
    </xf>
    <xf numFmtId="2" fontId="4" fillId="0" borderId="10" xfId="0" applyNumberFormat="1" applyFont="1" applyFill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center"/>
    </xf>
    <xf numFmtId="2" fontId="7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Fill="1" applyBorder="1" applyAlignment="1" applyProtection="1">
      <alignment horizontal="center"/>
      <protection locked="0"/>
    </xf>
    <xf numFmtId="0" fontId="7" fillId="0" borderId="7" xfId="0" applyNumberFormat="1" applyFont="1" applyBorder="1" applyProtection="1">
      <protection locked="0"/>
    </xf>
    <xf numFmtId="0" fontId="7" fillId="0" borderId="7" xfId="0" applyNumberFormat="1" applyFont="1" applyBorder="1" applyAlignment="1" applyProtection="1">
      <alignment horizontal="center"/>
      <protection locked="0"/>
    </xf>
    <xf numFmtId="2" fontId="7" fillId="0" borderId="7" xfId="0" applyNumberFormat="1" applyFont="1" applyBorder="1" applyProtection="1">
      <protection locked="0"/>
    </xf>
    <xf numFmtId="0" fontId="7" fillId="0" borderId="9" xfId="0" applyNumberFormat="1" applyFont="1" applyBorder="1" applyAlignment="1" applyProtection="1">
      <alignment horizontal="center"/>
      <protection locked="0"/>
    </xf>
    <xf numFmtId="0" fontId="7" fillId="0" borderId="10" xfId="0" applyNumberFormat="1" applyFont="1" applyBorder="1" applyAlignment="1" applyProtection="1">
      <alignment horizontal="center"/>
      <protection locked="0"/>
    </xf>
    <xf numFmtId="0" fontId="4" fillId="0" borderId="9" xfId="0" applyFont="1" applyBorder="1" applyAlignment="1">
      <alignment horizontal="right"/>
    </xf>
    <xf numFmtId="0" fontId="5" fillId="0" borderId="10" xfId="0" applyFont="1" applyBorder="1"/>
    <xf numFmtId="2" fontId="7" fillId="0" borderId="9" xfId="0" applyNumberFormat="1" applyFont="1" applyBorder="1" applyProtection="1">
      <protection locked="0"/>
    </xf>
    <xf numFmtId="2" fontId="7" fillId="0" borderId="10" xfId="0" applyNumberFormat="1" applyFont="1" applyBorder="1" applyProtection="1">
      <protection locked="0"/>
    </xf>
    <xf numFmtId="2" fontId="4" fillId="0" borderId="9" xfId="0" applyNumberFormat="1" applyFont="1" applyBorder="1" applyAlignment="1" applyProtection="1">
      <alignment horizontal="center"/>
      <protection locked="0"/>
    </xf>
    <xf numFmtId="2" fontId="4" fillId="0" borderId="9" xfId="0" applyNumberFormat="1" applyFont="1" applyFill="1" applyBorder="1" applyAlignment="1" applyProtection="1">
      <alignment horizontal="center"/>
      <protection locked="0"/>
    </xf>
    <xf numFmtId="2" fontId="7" fillId="0" borderId="10" xfId="0" applyNumberFormat="1" applyFont="1" applyFill="1" applyBorder="1" applyAlignment="1" applyProtection="1">
      <alignment horizontal="center"/>
      <protection locked="0"/>
    </xf>
    <xf numFmtId="1" fontId="4" fillId="4" borderId="5" xfId="0" applyNumberFormat="1" applyFont="1" applyFill="1" applyBorder="1" applyAlignment="1" applyProtection="1">
      <alignment horizontal="center"/>
      <protection locked="0"/>
    </xf>
    <xf numFmtId="2" fontId="4" fillId="4" borderId="6" xfId="0" applyNumberFormat="1" applyFont="1" applyFill="1" applyBorder="1" applyProtection="1">
      <protection locked="0"/>
    </xf>
    <xf numFmtId="0" fontId="4" fillId="4" borderId="9" xfId="0" applyNumberFormat="1" applyFont="1" applyFill="1" applyBorder="1" applyAlignment="1" applyProtection="1">
      <alignment horizontal="center"/>
      <protection locked="0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2" fontId="4" fillId="4" borderId="10" xfId="0" applyNumberFormat="1" applyFont="1" applyFill="1" applyBorder="1" applyAlignment="1" applyProtection="1">
      <alignment horizontal="center"/>
      <protection locked="0"/>
    </xf>
    <xf numFmtId="1" fontId="4" fillId="4" borderId="7" xfId="0" applyNumberFormat="1" applyFont="1" applyFill="1" applyBorder="1" applyAlignment="1" applyProtection="1">
      <alignment horizontal="center"/>
      <protection locked="0"/>
    </xf>
    <xf numFmtId="2" fontId="4" fillId="4" borderId="5" xfId="0" applyNumberFormat="1" applyFont="1" applyFill="1" applyBorder="1" applyAlignment="1" applyProtection="1">
      <alignment horizontal="center"/>
      <protection locked="0"/>
    </xf>
    <xf numFmtId="2" fontId="4" fillId="4" borderId="6" xfId="0" applyNumberFormat="1" applyFont="1" applyFill="1" applyBorder="1" applyAlignment="1" applyProtection="1">
      <alignment horizontal="center"/>
      <protection locked="0"/>
    </xf>
    <xf numFmtId="2" fontId="4" fillId="4" borderId="9" xfId="0" applyNumberFormat="1" applyFont="1" applyFill="1" applyBorder="1" applyAlignment="1" applyProtection="1">
      <alignment horizontal="center"/>
      <protection locked="0"/>
    </xf>
    <xf numFmtId="2" fontId="7" fillId="4" borderId="5" xfId="0" applyNumberFormat="1" applyFont="1" applyFill="1" applyBorder="1" applyAlignment="1" applyProtection="1">
      <alignment horizontal="center"/>
      <protection locked="0"/>
    </xf>
    <xf numFmtId="2" fontId="7" fillId="4" borderId="10" xfId="0" applyNumberFormat="1" applyFont="1" applyFill="1" applyBorder="1" applyAlignment="1" applyProtection="1">
      <alignment horizontal="center"/>
      <protection locked="0"/>
    </xf>
    <xf numFmtId="0" fontId="4" fillId="4" borderId="5" xfId="0" applyFont="1" applyFill="1" applyBorder="1"/>
    <xf numFmtId="0" fontId="5" fillId="4" borderId="0" xfId="0" applyFont="1" applyFill="1"/>
    <xf numFmtId="0" fontId="7" fillId="4" borderId="5" xfId="0" applyNumberFormat="1" applyFont="1" applyFill="1" applyBorder="1" applyProtection="1">
      <protection locked="0"/>
    </xf>
    <xf numFmtId="0" fontId="7" fillId="4" borderId="6" xfId="0" applyNumberFormat="1" applyFont="1" applyFill="1" applyBorder="1" applyProtection="1">
      <protection locked="0"/>
    </xf>
    <xf numFmtId="0" fontId="7" fillId="4" borderId="9" xfId="0" applyNumberFormat="1" applyFont="1" applyFill="1" applyBorder="1" applyProtection="1">
      <protection locked="0"/>
    </xf>
    <xf numFmtId="0" fontId="7" fillId="4" borderId="5" xfId="0" applyNumberFormat="1" applyFont="1" applyFill="1" applyBorder="1" applyAlignment="1" applyProtection="1">
      <alignment horizontal="center"/>
      <protection locked="0"/>
    </xf>
    <xf numFmtId="2" fontId="7" fillId="4" borderId="7" xfId="0" applyNumberFormat="1" applyFont="1" applyFill="1" applyBorder="1" applyAlignment="1" applyProtection="1">
      <alignment horizontal="center"/>
      <protection locked="0"/>
    </xf>
    <xf numFmtId="2" fontId="7" fillId="4" borderId="5" xfId="0" applyNumberFormat="1" applyFont="1" applyFill="1" applyBorder="1" applyProtection="1">
      <protection locked="0"/>
    </xf>
    <xf numFmtId="2" fontId="7" fillId="4" borderId="6" xfId="0" applyNumberFormat="1" applyFont="1" applyFill="1" applyBorder="1" applyProtection="1">
      <protection locked="0"/>
    </xf>
    <xf numFmtId="2" fontId="7" fillId="4" borderId="9" xfId="0" applyNumberFormat="1" applyFont="1" applyFill="1" applyBorder="1" applyProtection="1">
      <protection locked="0"/>
    </xf>
    <xf numFmtId="2" fontId="7" fillId="4" borderId="10" xfId="0" applyNumberFormat="1" applyFont="1" applyFill="1" applyBorder="1" applyProtection="1">
      <protection locked="0"/>
    </xf>
    <xf numFmtId="2" fontId="7" fillId="4" borderId="7" xfId="0" applyNumberFormat="1" applyFont="1" applyFill="1" applyBorder="1" applyProtection="1">
      <protection locked="0"/>
    </xf>
    <xf numFmtId="0" fontId="7" fillId="4" borderId="5" xfId="0" applyFont="1" applyFill="1" applyBorder="1"/>
    <xf numFmtId="0" fontId="7" fillId="0" borderId="6" xfId="0" applyNumberFormat="1" applyFont="1" applyBorder="1" applyAlignment="1" applyProtection="1">
      <alignment horizontal="center"/>
      <protection locked="0"/>
    </xf>
    <xf numFmtId="0" fontId="4" fillId="0" borderId="6" xfId="0" applyFont="1" applyBorder="1"/>
    <xf numFmtId="2" fontId="7" fillId="0" borderId="6" xfId="0" applyNumberFormat="1" applyFont="1" applyBorder="1" applyAlignment="1">
      <alignment horizontal="center"/>
    </xf>
    <xf numFmtId="2" fontId="7" fillId="4" borderId="6" xfId="0" applyNumberFormat="1" applyFont="1" applyFill="1" applyBorder="1" applyAlignment="1">
      <alignment horizontal="center"/>
    </xf>
    <xf numFmtId="2" fontId="7" fillId="4" borderId="6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right"/>
    </xf>
    <xf numFmtId="0" fontId="5" fillId="0" borderId="7" xfId="0" applyFont="1" applyBorder="1"/>
    <xf numFmtId="164" fontId="4" fillId="4" borderId="7" xfId="0" applyNumberFormat="1" applyFont="1" applyFill="1" applyBorder="1" applyAlignment="1" applyProtection="1">
      <alignment horizontal="center"/>
      <protection locked="0"/>
    </xf>
    <xf numFmtId="164" fontId="4" fillId="0" borderId="7" xfId="0" applyNumberFormat="1" applyFont="1" applyBorder="1" applyAlignment="1" applyProtection="1">
      <alignment horizontal="center"/>
      <protection locked="0"/>
    </xf>
    <xf numFmtId="2" fontId="4" fillId="4" borderId="7" xfId="0" applyNumberFormat="1" applyFont="1" applyFill="1" applyBorder="1" applyAlignment="1" applyProtection="1">
      <alignment horizontal="center"/>
      <protection locked="0"/>
    </xf>
    <xf numFmtId="0" fontId="5" fillId="4" borderId="7" xfId="0" applyFont="1" applyFill="1" applyBorder="1"/>
    <xf numFmtId="164" fontId="4" fillId="0" borderId="7" xfId="0" applyNumberFormat="1" applyFont="1" applyFill="1" applyBorder="1" applyAlignment="1" applyProtection="1">
      <alignment horizontal="center"/>
      <protection locked="0"/>
    </xf>
    <xf numFmtId="0" fontId="4" fillId="0" borderId="10" xfId="0" applyFont="1" applyBorder="1"/>
    <xf numFmtId="2" fontId="4" fillId="0" borderId="9" xfId="0" applyNumberFormat="1" applyFont="1" applyBorder="1" applyAlignment="1">
      <alignment horizontal="center"/>
    </xf>
    <xf numFmtId="2" fontId="4" fillId="4" borderId="9" xfId="0" applyNumberFormat="1" applyFont="1" applyFill="1" applyBorder="1" applyAlignment="1">
      <alignment horizontal="center"/>
    </xf>
    <xf numFmtId="0" fontId="5" fillId="0" borderId="6" xfId="0" applyFont="1" applyBorder="1"/>
    <xf numFmtId="0" fontId="5" fillId="0" borderId="9" xfId="0" applyFont="1" applyBorder="1"/>
    <xf numFmtId="2" fontId="7" fillId="4" borderId="9" xfId="0" applyNumberFormat="1" applyFont="1" applyFill="1" applyBorder="1" applyAlignment="1" applyProtection="1">
      <alignment horizontal="center"/>
      <protection locked="0"/>
    </xf>
    <xf numFmtId="2" fontId="7" fillId="0" borderId="9" xfId="0" applyNumberFormat="1" applyFont="1" applyFill="1" applyBorder="1" applyAlignment="1" applyProtection="1">
      <alignment horizontal="center"/>
      <protection locked="0"/>
    </xf>
    <xf numFmtId="0" fontId="7" fillId="0" borderId="7" xfId="0" applyFont="1" applyBorder="1"/>
    <xf numFmtId="2" fontId="7" fillId="0" borderId="7" xfId="0" applyNumberFormat="1" applyFont="1" applyBorder="1"/>
    <xf numFmtId="0" fontId="4" fillId="0" borderId="7" xfId="0" applyFont="1" applyBorder="1"/>
    <xf numFmtId="0" fontId="4" fillId="4" borderId="7" xfId="0" applyFont="1" applyFill="1" applyBorder="1"/>
    <xf numFmtId="0" fontId="4" fillId="0" borderId="7" xfId="0" applyFont="1" applyFill="1" applyBorder="1"/>
    <xf numFmtId="4" fontId="7" fillId="0" borderId="7" xfId="0" applyNumberFormat="1" applyFont="1" applyBorder="1" applyAlignment="1" applyProtection="1">
      <alignment horizontal="center"/>
      <protection locked="0"/>
    </xf>
    <xf numFmtId="0" fontId="7" fillId="0" borderId="8" xfId="0" applyNumberFormat="1" applyFont="1" applyBorder="1" applyProtection="1">
      <protection locked="0"/>
    </xf>
    <xf numFmtId="0" fontId="7" fillId="0" borderId="8" xfId="0" applyNumberFormat="1" applyFont="1" applyBorder="1" applyAlignment="1" applyProtection="1">
      <alignment horizontal="center"/>
      <protection locked="0"/>
    </xf>
    <xf numFmtId="2" fontId="7" fillId="0" borderId="8" xfId="0" applyNumberFormat="1" applyFont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2" fontId="7" fillId="4" borderId="8" xfId="0" applyNumberFormat="1" applyFont="1" applyFill="1" applyBorder="1" applyProtection="1">
      <protection locked="0"/>
    </xf>
    <xf numFmtId="2" fontId="7" fillId="0" borderId="8" xfId="0" applyNumberFormat="1" applyFont="1" applyBorder="1" applyProtection="1">
      <protection locked="0"/>
    </xf>
    <xf numFmtId="2" fontId="7" fillId="0" borderId="8" xfId="0" applyNumberFormat="1" applyFont="1" applyBorder="1" applyAlignment="1">
      <alignment horizontal="center"/>
    </xf>
    <xf numFmtId="2" fontId="7" fillId="4" borderId="8" xfId="0" applyNumberFormat="1" applyFont="1" applyFill="1" applyBorder="1" applyAlignment="1">
      <alignment horizontal="center"/>
    </xf>
    <xf numFmtId="2" fontId="7" fillId="0" borderId="8" xfId="0" applyNumberFormat="1" applyFont="1" applyFill="1" applyBorder="1" applyAlignment="1">
      <alignment horizontal="center"/>
    </xf>
    <xf numFmtId="165" fontId="7" fillId="0" borderId="8" xfId="0" applyNumberFormat="1" applyFont="1" applyBorder="1" applyAlignment="1">
      <alignment horizontal="center"/>
    </xf>
    <xf numFmtId="2" fontId="4" fillId="5" borderId="5" xfId="0" applyNumberFormat="1" applyFont="1" applyFill="1" applyBorder="1" applyAlignment="1" applyProtection="1">
      <alignment horizontal="center"/>
      <protection locked="0"/>
    </xf>
    <xf numFmtId="0" fontId="12" fillId="0" borderId="0" xfId="0" applyFont="1"/>
  </cellXfs>
  <cellStyles count="2">
    <cellStyle name="Dezimal" xfId="1" builtinId="3"/>
    <cellStyle name="Standard" xfId="0" builtinId="0"/>
  </cellStyles>
  <dxfs count="3">
    <dxf>
      <numFmt numFmtId="2" formatCode="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ystem"/>
        <scheme val="non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e1" displayName="Tabelle1" ref="A4:N83" totalsRowShown="0" headerRowDxfId="2">
  <autoFilter ref="A4:N83"/>
  <tableColumns count="14">
    <tableColumn id="1" name="Mitglied-nummer"/>
    <tableColumn id="2" name="M_F"/>
    <tableColumn id="3" name="Vorname"/>
    <tableColumn id="4" name="Name1"/>
    <tableColumn id="5" name="Name2"/>
    <tableColumn id="6" name="Adresse"/>
    <tableColumn id="7" name="PLZ"/>
    <tableColumn id="8" name="Wohnort"/>
    <tableColumn id="9" name="Anrede"/>
    <tableColumn id="10" name="Kostenanteil" dataDxfId="1"/>
    <tableColumn id="11" name="Kosten" dataDxfId="0"/>
    <tableColumn id="12" name="GB-Nr."/>
    <tableColumn id="13" name="Email"/>
    <tableColumn id="14" name="Bemerkungen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3"/>
  <sheetViews>
    <sheetView showZeros="0" view="pageBreakPreview" topLeftCell="L1" zoomScaleNormal="100" zoomScaleSheetLayoutView="100" workbookViewId="0">
      <pane ySplit="2970" topLeftCell="A4" activePane="bottomLeft"/>
      <selection activeCell="Z7" sqref="Z7"/>
      <selection pane="bottomLeft" activeCell="R23" sqref="R23"/>
    </sheetView>
  </sheetViews>
  <sheetFormatPr baseColWidth="10" defaultRowHeight="15"/>
  <cols>
    <col min="1" max="1" width="2.875" style="11" customWidth="1"/>
    <col min="2" max="2" width="32.75" style="11" customWidth="1"/>
    <col min="3" max="3" width="5.375" style="11" customWidth="1"/>
    <col min="4" max="4" width="6" style="11" customWidth="1"/>
    <col min="5" max="5" width="5.25" style="11" customWidth="1"/>
    <col min="6" max="6" width="5.75" style="11" customWidth="1"/>
    <col min="7" max="7" width="5.875" style="11" customWidth="1"/>
    <col min="8" max="9" width="8" style="11" customWidth="1"/>
    <col min="10" max="10" width="8.25" style="11" customWidth="1"/>
    <col min="11" max="12" width="8.125" style="11" customWidth="1"/>
    <col min="13" max="13" width="7.375" style="11" customWidth="1"/>
    <col min="14" max="14" width="2.875" style="11" customWidth="1"/>
    <col min="15" max="15" width="5.625" style="11" customWidth="1"/>
    <col min="16" max="16" width="5.125" style="11" customWidth="1"/>
    <col min="17" max="17" width="6.5" style="11" customWidth="1"/>
    <col min="18" max="18" width="4.375" style="11" customWidth="1"/>
    <col min="19" max="19" width="6.5" style="11" customWidth="1"/>
    <col min="20" max="20" width="5.375" style="11" customWidth="1"/>
    <col min="21" max="21" width="6.5" style="11" customWidth="1"/>
    <col min="22" max="22" width="5.75" style="11" customWidth="1"/>
    <col min="23" max="23" width="6.625" style="11" customWidth="1"/>
    <col min="24" max="24" width="8.25" style="11" customWidth="1"/>
    <col min="25" max="25" width="8.125" style="11" customWidth="1"/>
    <col min="26" max="26" width="6.25" style="11" customWidth="1"/>
    <col min="27" max="27" width="6" style="11" customWidth="1"/>
    <col min="28" max="28" width="7.375" style="11" customWidth="1"/>
    <col min="29" max="29" width="6" style="11" customWidth="1"/>
    <col min="30" max="30" width="5.5" style="11" customWidth="1"/>
    <col min="31" max="31" width="6.875" style="11" customWidth="1"/>
    <col min="32" max="32" width="5.625" style="11" customWidth="1"/>
    <col min="33" max="33" width="5.5" style="11" customWidth="1"/>
    <col min="34" max="34" width="8.125" style="11" customWidth="1"/>
    <col min="35" max="35" width="6.5" style="11" customWidth="1"/>
    <col min="36" max="36" width="5.5" style="11" customWidth="1"/>
    <col min="37" max="37" width="8.625" style="11" customWidth="1"/>
    <col min="38" max="38" width="9.875" style="11" customWidth="1"/>
    <col min="39" max="39" width="7.75" style="11" customWidth="1"/>
    <col min="40" max="16384" width="11" style="11"/>
  </cols>
  <sheetData>
    <row r="1" spans="1:39" ht="20.100000000000001" customHeight="1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5"/>
      <c r="Z1" s="6"/>
      <c r="AA1" s="7"/>
      <c r="AB1" s="8"/>
      <c r="AC1" s="6"/>
      <c r="AD1" s="7"/>
      <c r="AE1" s="8"/>
      <c r="AF1" s="9"/>
      <c r="AG1" s="7"/>
      <c r="AH1" s="8"/>
      <c r="AI1" s="8"/>
      <c r="AJ1" s="8"/>
      <c r="AK1" s="7"/>
      <c r="AL1" s="7"/>
      <c r="AM1" s="10" t="s">
        <v>33</v>
      </c>
    </row>
    <row r="2" spans="1:39" ht="5.25" customHeight="1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4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4"/>
      <c r="AL2" s="16"/>
      <c r="AM2" s="17"/>
    </row>
    <row r="3" spans="1:39">
      <c r="A3" s="37" t="s">
        <v>0</v>
      </c>
      <c r="B3" s="61" t="s">
        <v>1</v>
      </c>
      <c r="C3" s="72" t="s">
        <v>2</v>
      </c>
      <c r="D3" s="39" t="s">
        <v>3</v>
      </c>
      <c r="E3" s="39"/>
      <c r="F3" s="39"/>
      <c r="G3" s="39"/>
      <c r="H3" s="39"/>
      <c r="I3" s="39"/>
      <c r="J3" s="39"/>
      <c r="K3" s="39"/>
      <c r="L3" s="39"/>
      <c r="M3" s="73"/>
      <c r="N3" s="66" t="s">
        <v>0</v>
      </c>
      <c r="O3" s="58"/>
      <c r="P3" s="40"/>
      <c r="Q3" s="40"/>
      <c r="R3" s="36"/>
      <c r="S3" s="40"/>
      <c r="T3" s="36"/>
      <c r="U3" s="36"/>
      <c r="V3" s="36"/>
      <c r="W3" s="36"/>
      <c r="X3" s="62"/>
      <c r="Y3" s="77" t="s">
        <v>4</v>
      </c>
      <c r="Z3" s="39"/>
      <c r="AA3" s="63"/>
      <c r="AB3" s="77" t="s">
        <v>4</v>
      </c>
      <c r="AC3" s="39"/>
      <c r="AD3" s="73"/>
      <c r="AE3" s="86" t="s">
        <v>4</v>
      </c>
      <c r="AF3" s="39"/>
      <c r="AG3" s="63"/>
      <c r="AH3" s="77" t="s">
        <v>4</v>
      </c>
      <c r="AI3" s="39"/>
      <c r="AJ3" s="73"/>
      <c r="AK3" s="149" t="s">
        <v>34</v>
      </c>
      <c r="AL3" s="88" t="s">
        <v>5</v>
      </c>
      <c r="AM3" s="36"/>
    </row>
    <row r="4" spans="1:39">
      <c r="A4" s="36"/>
      <c r="B4" s="62"/>
      <c r="C4" s="74"/>
      <c r="D4" s="37" t="s">
        <v>6</v>
      </c>
      <c r="E4" s="37" t="s">
        <v>7</v>
      </c>
      <c r="F4" s="37" t="s">
        <v>8</v>
      </c>
      <c r="G4" s="37"/>
      <c r="H4" s="37" t="s">
        <v>59</v>
      </c>
      <c r="I4" s="37" t="s">
        <v>29</v>
      </c>
      <c r="J4" s="37" t="s">
        <v>30</v>
      </c>
      <c r="K4" s="37" t="s">
        <v>31</v>
      </c>
      <c r="L4" s="37" t="s">
        <v>44</v>
      </c>
      <c r="M4" s="75" t="s">
        <v>9</v>
      </c>
      <c r="N4" s="67"/>
      <c r="O4" s="37" t="s">
        <v>48</v>
      </c>
      <c r="P4" s="39" t="s">
        <v>42</v>
      </c>
      <c r="Q4" s="39"/>
      <c r="R4" s="39"/>
      <c r="S4" s="39"/>
      <c r="T4" s="39"/>
      <c r="U4" s="39"/>
      <c r="V4" s="39"/>
      <c r="W4" s="39"/>
      <c r="X4" s="62"/>
      <c r="Y4" s="77" t="s">
        <v>89</v>
      </c>
      <c r="Z4" s="39"/>
      <c r="AA4" s="63"/>
      <c r="AB4" s="77" t="s">
        <v>45</v>
      </c>
      <c r="AC4" s="39"/>
      <c r="AD4" s="73"/>
      <c r="AE4" s="86" t="s">
        <v>91</v>
      </c>
      <c r="AF4" s="39"/>
      <c r="AG4" s="63"/>
      <c r="AH4" s="77" t="s">
        <v>92</v>
      </c>
      <c r="AI4" s="39"/>
      <c r="AJ4" s="73"/>
      <c r="AK4" s="149" t="s">
        <v>35</v>
      </c>
      <c r="AL4" s="143" t="s">
        <v>38</v>
      </c>
      <c r="AM4" s="38" t="s">
        <v>90</v>
      </c>
    </row>
    <row r="5" spans="1:39">
      <c r="A5" s="36"/>
      <c r="B5" s="62"/>
      <c r="C5" s="74"/>
      <c r="D5" s="55" t="s">
        <v>10</v>
      </c>
      <c r="E5" s="55"/>
      <c r="F5" s="59"/>
      <c r="G5" s="37"/>
      <c r="H5" s="37"/>
      <c r="I5" s="37"/>
      <c r="J5" s="37"/>
      <c r="K5" s="37"/>
      <c r="L5" s="37"/>
      <c r="M5" s="75" t="s">
        <v>11</v>
      </c>
      <c r="N5" s="67"/>
      <c r="O5" s="37" t="s">
        <v>49</v>
      </c>
      <c r="P5" s="58" t="s">
        <v>32</v>
      </c>
      <c r="Q5" s="40"/>
      <c r="R5" s="59" t="s">
        <v>12</v>
      </c>
      <c r="S5" s="40"/>
      <c r="T5" s="58" t="s">
        <v>13</v>
      </c>
      <c r="U5" s="40"/>
      <c r="V5" s="58" t="s">
        <v>59</v>
      </c>
      <c r="W5" s="40"/>
      <c r="X5" s="83"/>
      <c r="Y5" s="89"/>
      <c r="Z5" s="40" t="s">
        <v>14</v>
      </c>
      <c r="AA5" s="123" t="s">
        <v>15</v>
      </c>
      <c r="AB5" s="89"/>
      <c r="AC5" s="40" t="s">
        <v>14</v>
      </c>
      <c r="AD5" s="90" t="s">
        <v>15</v>
      </c>
      <c r="AE5" s="87"/>
      <c r="AF5" s="40" t="s">
        <v>14</v>
      </c>
      <c r="AG5" s="123" t="s">
        <v>15</v>
      </c>
      <c r="AH5" s="89"/>
      <c r="AI5" s="40" t="s">
        <v>14</v>
      </c>
      <c r="AJ5" s="90" t="s">
        <v>15</v>
      </c>
      <c r="AK5" s="150" t="s">
        <v>15</v>
      </c>
      <c r="AL5" s="88" t="s">
        <v>37</v>
      </c>
      <c r="AM5" s="38" t="s">
        <v>46</v>
      </c>
    </row>
    <row r="6" spans="1:39">
      <c r="A6" s="36"/>
      <c r="B6" s="62"/>
      <c r="C6" s="74"/>
      <c r="D6" s="55"/>
      <c r="E6" s="55"/>
      <c r="F6" s="59"/>
      <c r="G6" s="37"/>
      <c r="H6" s="37"/>
      <c r="I6" s="37"/>
      <c r="J6" s="37"/>
      <c r="K6" s="37"/>
      <c r="L6" s="37"/>
      <c r="M6" s="75" t="s">
        <v>16</v>
      </c>
      <c r="N6" s="67"/>
      <c r="O6" s="37"/>
      <c r="P6" s="58"/>
      <c r="Q6" s="40"/>
      <c r="R6" s="59"/>
      <c r="S6" s="40"/>
      <c r="T6" s="58"/>
      <c r="U6" s="40"/>
      <c r="V6" s="40"/>
      <c r="W6" s="40"/>
      <c r="X6" s="83" t="s">
        <v>17</v>
      </c>
      <c r="Y6" s="72" t="s">
        <v>17</v>
      </c>
      <c r="Z6" s="37" t="s">
        <v>18</v>
      </c>
      <c r="AA6" s="83" t="s">
        <v>19</v>
      </c>
      <c r="AB6" s="72" t="s">
        <v>17</v>
      </c>
      <c r="AC6" s="37" t="s">
        <v>18</v>
      </c>
      <c r="AD6" s="75" t="s">
        <v>19</v>
      </c>
      <c r="AE6" s="67" t="s">
        <v>17</v>
      </c>
      <c r="AF6" s="37" t="s">
        <v>18</v>
      </c>
      <c r="AG6" s="83" t="s">
        <v>19</v>
      </c>
      <c r="AH6" s="72" t="s">
        <v>17</v>
      </c>
      <c r="AI6" s="37" t="s">
        <v>18</v>
      </c>
      <c r="AJ6" s="75" t="s">
        <v>19</v>
      </c>
      <c r="AK6" s="151" t="s">
        <v>19</v>
      </c>
      <c r="AL6" s="144" t="s">
        <v>39</v>
      </c>
      <c r="AM6" s="38" t="s">
        <v>94</v>
      </c>
    </row>
    <row r="7" spans="1:39">
      <c r="A7" s="36"/>
      <c r="B7" s="62"/>
      <c r="C7" s="74"/>
      <c r="D7" s="55"/>
      <c r="E7" s="55"/>
      <c r="F7" s="55"/>
      <c r="G7" s="55" t="s">
        <v>20</v>
      </c>
      <c r="H7" s="55"/>
      <c r="I7" s="55"/>
      <c r="J7" s="55"/>
      <c r="K7" s="55"/>
      <c r="L7" s="55"/>
      <c r="M7" s="76"/>
      <c r="N7" s="68"/>
      <c r="O7" s="55"/>
      <c r="P7" s="36"/>
      <c r="Q7" s="36"/>
      <c r="R7" s="36"/>
      <c r="S7" s="36"/>
      <c r="T7" s="36"/>
      <c r="U7" s="36"/>
      <c r="V7" s="36"/>
      <c r="W7" s="36"/>
      <c r="X7" s="62"/>
      <c r="Y7" s="91"/>
      <c r="Z7" s="60">
        <v>73.58</v>
      </c>
      <c r="AA7" s="124"/>
      <c r="AB7" s="91"/>
      <c r="AC7" s="36">
        <v>13.52</v>
      </c>
      <c r="AD7" s="136"/>
      <c r="AE7" s="129"/>
      <c r="AF7" s="60">
        <v>6.6</v>
      </c>
      <c r="AG7" s="139"/>
      <c r="AH7" s="140"/>
      <c r="AI7" s="60">
        <v>6.3</v>
      </c>
      <c r="AJ7" s="92"/>
      <c r="AK7" s="152">
        <v>100</v>
      </c>
      <c r="AL7" s="143" t="s">
        <v>47</v>
      </c>
      <c r="AM7" s="38" t="s">
        <v>93</v>
      </c>
    </row>
    <row r="8" spans="1:39">
      <c r="A8" s="36"/>
      <c r="B8" s="62"/>
      <c r="C8" s="74"/>
      <c r="D8" s="55"/>
      <c r="E8" s="55"/>
      <c r="F8" s="55"/>
      <c r="G8" s="55"/>
      <c r="H8" s="55"/>
      <c r="I8" s="55"/>
      <c r="J8" s="55"/>
      <c r="K8" s="55"/>
      <c r="L8" s="55"/>
      <c r="M8" s="76"/>
      <c r="N8" s="68"/>
      <c r="O8" s="55"/>
      <c r="P8" s="36"/>
      <c r="Q8" s="36"/>
      <c r="R8" s="36"/>
      <c r="S8" s="36"/>
      <c r="T8" s="36"/>
      <c r="U8" s="36"/>
      <c r="V8" s="36"/>
      <c r="W8" s="36"/>
      <c r="X8" s="62"/>
      <c r="Y8" s="91"/>
      <c r="Z8" s="36"/>
      <c r="AA8" s="124"/>
      <c r="AB8" s="91"/>
      <c r="AC8" s="36"/>
      <c r="AD8" s="136"/>
      <c r="AE8" s="129"/>
      <c r="AF8" s="60"/>
      <c r="AG8" s="139"/>
      <c r="AH8" s="140"/>
      <c r="AI8" s="45"/>
      <c r="AJ8" s="92"/>
      <c r="AK8" s="152"/>
      <c r="AL8" s="143"/>
      <c r="AM8" s="38"/>
    </row>
    <row r="9" spans="1:39">
      <c r="A9" s="36"/>
      <c r="B9" s="62"/>
      <c r="C9" s="74"/>
      <c r="D9" s="37" t="s">
        <v>21</v>
      </c>
      <c r="E9" s="37" t="s">
        <v>21</v>
      </c>
      <c r="F9" s="37" t="s">
        <v>20</v>
      </c>
      <c r="G9" s="37" t="s">
        <v>22</v>
      </c>
      <c r="H9" s="37"/>
      <c r="I9" s="37" t="s">
        <v>23</v>
      </c>
      <c r="J9" s="37" t="s">
        <v>23</v>
      </c>
      <c r="K9" s="37" t="s">
        <v>23</v>
      </c>
      <c r="L9" s="37" t="s">
        <v>23</v>
      </c>
      <c r="M9" s="75" t="s">
        <v>23</v>
      </c>
      <c r="N9" s="67"/>
      <c r="O9" s="37"/>
      <c r="P9" s="37" t="s">
        <v>24</v>
      </c>
      <c r="Q9" s="37" t="s">
        <v>25</v>
      </c>
      <c r="R9" s="37" t="s">
        <v>24</v>
      </c>
      <c r="S9" s="37" t="s">
        <v>25</v>
      </c>
      <c r="T9" s="37" t="s">
        <v>24</v>
      </c>
      <c r="U9" s="37" t="s">
        <v>25</v>
      </c>
      <c r="V9" s="37"/>
      <c r="W9" s="37"/>
      <c r="X9" s="83" t="s">
        <v>22</v>
      </c>
      <c r="Y9" s="72" t="s">
        <v>22</v>
      </c>
      <c r="Z9" s="37" t="s">
        <v>26</v>
      </c>
      <c r="AA9" s="83" t="s">
        <v>26</v>
      </c>
      <c r="AB9" s="72" t="s">
        <v>22</v>
      </c>
      <c r="AC9" s="37" t="s">
        <v>26</v>
      </c>
      <c r="AD9" s="75" t="s">
        <v>26</v>
      </c>
      <c r="AE9" s="67" t="s">
        <v>22</v>
      </c>
      <c r="AF9" s="37" t="s">
        <v>26</v>
      </c>
      <c r="AG9" s="83" t="s">
        <v>26</v>
      </c>
      <c r="AH9" s="72" t="s">
        <v>22</v>
      </c>
      <c r="AI9" s="37" t="s">
        <v>26</v>
      </c>
      <c r="AJ9" s="75" t="s">
        <v>26</v>
      </c>
      <c r="AK9" s="151" t="s">
        <v>26</v>
      </c>
      <c r="AL9" s="143" t="s">
        <v>40</v>
      </c>
      <c r="AM9" s="38" t="s">
        <v>99</v>
      </c>
    </row>
    <row r="10" spans="1:39" s="111" customFormat="1" ht="5.0999999999999996" customHeight="1">
      <c r="A10" s="112"/>
      <c r="B10" s="113"/>
      <c r="C10" s="114"/>
      <c r="D10" s="112"/>
      <c r="E10" s="112"/>
      <c r="F10" s="115"/>
      <c r="G10" s="115"/>
      <c r="H10" s="115"/>
      <c r="I10" s="115"/>
      <c r="J10" s="115"/>
      <c r="K10" s="115"/>
      <c r="L10" s="115"/>
      <c r="M10" s="109"/>
      <c r="N10" s="116"/>
      <c r="O10" s="108"/>
      <c r="P10" s="117"/>
      <c r="Q10" s="117"/>
      <c r="R10" s="117"/>
      <c r="S10" s="117"/>
      <c r="T10" s="117"/>
      <c r="U10" s="117"/>
      <c r="V10" s="117"/>
      <c r="W10" s="117"/>
      <c r="X10" s="118"/>
      <c r="Y10" s="119"/>
      <c r="Z10" s="117"/>
      <c r="AA10" s="118"/>
      <c r="AB10" s="119"/>
      <c r="AC10" s="117"/>
      <c r="AD10" s="120"/>
      <c r="AE10" s="121"/>
      <c r="AF10" s="117"/>
      <c r="AG10" s="118"/>
      <c r="AH10" s="119"/>
      <c r="AI10" s="117"/>
      <c r="AJ10" s="120"/>
      <c r="AK10" s="153"/>
      <c r="AL10" s="121"/>
      <c r="AM10" s="122"/>
    </row>
    <row r="11" spans="1:39" ht="7.5" customHeight="1">
      <c r="A11" s="39"/>
      <c r="B11" s="63"/>
      <c r="C11" s="77"/>
      <c r="D11" s="39"/>
      <c r="E11" s="39"/>
      <c r="F11" s="40"/>
      <c r="G11" s="40"/>
      <c r="H11" s="40"/>
      <c r="I11" s="40"/>
      <c r="J11" s="40"/>
      <c r="K11" s="40"/>
      <c r="L11" s="40"/>
      <c r="M11" s="75"/>
      <c r="N11" s="67"/>
      <c r="O11" s="37"/>
      <c r="P11" s="41"/>
      <c r="Q11" s="41"/>
      <c r="R11" s="41"/>
      <c r="S11" s="41"/>
      <c r="T11" s="41"/>
      <c r="U11" s="41"/>
      <c r="V11" s="41"/>
      <c r="W11" s="41"/>
      <c r="X11" s="61"/>
      <c r="Y11" s="93"/>
      <c r="Z11" s="41"/>
      <c r="AA11" s="61"/>
      <c r="AB11" s="93"/>
      <c r="AC11" s="41"/>
      <c r="AD11" s="94"/>
      <c r="AE11" s="88"/>
      <c r="AF11" s="41"/>
      <c r="AG11" s="61"/>
      <c r="AH11" s="93"/>
      <c r="AI11" s="41"/>
      <c r="AJ11" s="94"/>
      <c r="AK11" s="154"/>
      <c r="AL11" s="88"/>
      <c r="AM11" s="36"/>
    </row>
    <row r="12" spans="1:39" ht="11.25" customHeight="1">
      <c r="A12" s="42">
        <v>1</v>
      </c>
      <c r="B12" s="64" t="s">
        <v>132</v>
      </c>
      <c r="C12" s="78">
        <v>85</v>
      </c>
      <c r="D12" s="43">
        <v>2.69</v>
      </c>
      <c r="E12" s="43">
        <v>1.92</v>
      </c>
      <c r="F12" s="42"/>
      <c r="G12" s="43"/>
      <c r="H12" s="43"/>
      <c r="I12" s="44">
        <v>229</v>
      </c>
      <c r="J12" s="44"/>
      <c r="K12" s="44"/>
      <c r="L12" s="44"/>
      <c r="M12" s="79">
        <f t="shared" ref="M12:M25" si="0">SUM(I12:L12)</f>
        <v>229</v>
      </c>
      <c r="N12" s="69">
        <f>A12</f>
        <v>1</v>
      </c>
      <c r="O12" s="42">
        <v>1</v>
      </c>
      <c r="P12" s="43">
        <f>D12</f>
        <v>2.69</v>
      </c>
      <c r="Q12" s="43">
        <f>IF((D12)&gt;0,M12,)</f>
        <v>229</v>
      </c>
      <c r="R12" s="43">
        <f>E12*0.5*2/3</f>
        <v>0.64</v>
      </c>
      <c r="S12" s="43">
        <f>IF((E12)&gt;0,M12,)</f>
        <v>229</v>
      </c>
      <c r="T12" s="43">
        <f t="shared" ref="T12:T75" si="1">G12</f>
        <v>0</v>
      </c>
      <c r="U12" s="43">
        <f t="shared" ref="U12:U58" si="2">IF((F12)&gt;0,M12,)</f>
        <v>0</v>
      </c>
      <c r="V12" s="43"/>
      <c r="W12" s="43"/>
      <c r="X12" s="84">
        <f>P12*Q12+R12*S12+T12*U12</f>
        <v>762.56999999999994</v>
      </c>
      <c r="Y12" s="95">
        <f>X12+X13</f>
        <v>11292.57</v>
      </c>
      <c r="Z12" s="37">
        <f>Y12/$Y$205%</f>
        <v>1.3846448938440914</v>
      </c>
      <c r="AA12" s="125">
        <f>Z12</f>
        <v>1.3846448938440914</v>
      </c>
      <c r="AB12" s="137">
        <f>X14</f>
        <v>322.5</v>
      </c>
      <c r="AC12" s="37">
        <f>AB12/$AB$205%</f>
        <v>6.1433447098976108</v>
      </c>
      <c r="AD12" s="75">
        <f t="shared" ref="AD12:AD70" si="3">AC12</f>
        <v>6.1433447098976108</v>
      </c>
      <c r="AE12" s="130"/>
      <c r="AF12" s="37">
        <f>AE12/$AE$205%</f>
        <v>0</v>
      </c>
      <c r="AG12" s="83">
        <f t="shared" ref="AG12:AG40" si="4">AF12</f>
        <v>0</v>
      </c>
      <c r="AH12" s="137"/>
      <c r="AI12" s="37">
        <f t="shared" ref="AI12:AI43" si="5">AH12/$AH$205%</f>
        <v>0</v>
      </c>
      <c r="AJ12" s="75">
        <f>AI12</f>
        <v>0</v>
      </c>
      <c r="AK12" s="155">
        <f>AA12*0.7358+AD12*0.1352+AG12*0.066+AJ12*0.063</f>
        <v>1.8494019176686392</v>
      </c>
      <c r="AL12" s="145" t="s">
        <v>27</v>
      </c>
      <c r="AM12" s="46"/>
    </row>
    <row r="13" spans="1:39" ht="11.25" customHeight="1">
      <c r="A13" s="42"/>
      <c r="B13" s="64"/>
      <c r="C13" s="78"/>
      <c r="D13" s="43"/>
      <c r="E13" s="43"/>
      <c r="F13" s="42">
        <v>2</v>
      </c>
      <c r="G13" s="43">
        <v>9</v>
      </c>
      <c r="H13" s="43"/>
      <c r="I13" s="44">
        <v>1170</v>
      </c>
      <c r="J13" s="44"/>
      <c r="K13" s="44"/>
      <c r="L13" s="44"/>
      <c r="M13" s="79">
        <f t="shared" si="0"/>
        <v>1170</v>
      </c>
      <c r="N13" s="69"/>
      <c r="O13" s="42">
        <v>1</v>
      </c>
      <c r="P13" s="43"/>
      <c r="Q13" s="43"/>
      <c r="R13" s="43"/>
      <c r="S13" s="43"/>
      <c r="T13" s="43">
        <f t="shared" si="1"/>
        <v>9</v>
      </c>
      <c r="U13" s="43">
        <f t="shared" si="2"/>
        <v>1170</v>
      </c>
      <c r="V13" s="43"/>
      <c r="W13" s="43"/>
      <c r="X13" s="84">
        <f>P13*Q13+R13*S13+T13*U13</f>
        <v>10530</v>
      </c>
      <c r="Y13" s="95"/>
      <c r="Z13" s="37"/>
      <c r="AA13" s="125"/>
      <c r="AB13" s="137"/>
      <c r="AC13" s="37"/>
      <c r="AD13" s="75"/>
      <c r="AE13" s="130"/>
      <c r="AF13" s="37"/>
      <c r="AG13" s="83"/>
      <c r="AH13" s="72"/>
      <c r="AI13" s="37">
        <f t="shared" si="5"/>
        <v>0</v>
      </c>
      <c r="AJ13" s="75">
        <f t="shared" ref="AJ13:AJ67" si="6">AI13</f>
        <v>0</v>
      </c>
      <c r="AK13" s="155">
        <f t="shared" ref="AK13:AK77" si="7">AA13*0.7358+AD13*0.1352+AG13*0.066+AJ13*0.063</f>
        <v>0</v>
      </c>
      <c r="AL13" s="145"/>
      <c r="AM13" s="46"/>
    </row>
    <row r="14" spans="1:39" ht="11.25" customHeight="1">
      <c r="A14" s="42"/>
      <c r="B14" s="64"/>
      <c r="C14" s="78"/>
      <c r="D14" s="43">
        <v>1.5</v>
      </c>
      <c r="E14" s="43">
        <v>1.92</v>
      </c>
      <c r="F14" s="42"/>
      <c r="G14" s="43"/>
      <c r="H14" s="43"/>
      <c r="I14" s="44"/>
      <c r="J14" s="44">
        <v>215</v>
      </c>
      <c r="K14" s="44"/>
      <c r="L14" s="44"/>
      <c r="M14" s="79">
        <f t="shared" si="0"/>
        <v>215</v>
      </c>
      <c r="N14" s="69"/>
      <c r="O14" s="42">
        <v>2</v>
      </c>
      <c r="P14" s="43">
        <f>D14</f>
        <v>1.5</v>
      </c>
      <c r="Q14" s="43">
        <f>IF((D14)&gt;0,M14,)</f>
        <v>215</v>
      </c>
      <c r="R14" s="43">
        <f>E14*0.5*2/3</f>
        <v>0.64</v>
      </c>
      <c r="S14" s="43"/>
      <c r="T14" s="43">
        <f t="shared" si="1"/>
        <v>0</v>
      </c>
      <c r="U14" s="43">
        <f t="shared" si="2"/>
        <v>0</v>
      </c>
      <c r="V14" s="43"/>
      <c r="W14" s="43"/>
      <c r="X14" s="85">
        <f>P14*Q14+R14*S14+T14*U14</f>
        <v>322.5</v>
      </c>
      <c r="Y14" s="95"/>
      <c r="Z14" s="37">
        <f>Y14/$Y$205%</f>
        <v>0</v>
      </c>
      <c r="AA14" s="125">
        <f>Z14</f>
        <v>0</v>
      </c>
      <c r="AB14" s="137"/>
      <c r="AC14" s="37">
        <f t="shared" ref="AC14:AC54" si="8">AB14/$AB$205%</f>
        <v>0</v>
      </c>
      <c r="AD14" s="75">
        <f t="shared" si="3"/>
        <v>0</v>
      </c>
      <c r="AE14" s="130"/>
      <c r="AF14" s="37">
        <f t="shared" ref="AF14:AF54" si="9">AE14/$AE$205%</f>
        <v>0</v>
      </c>
      <c r="AG14" s="83">
        <f t="shared" si="4"/>
        <v>0</v>
      </c>
      <c r="AH14" s="72"/>
      <c r="AI14" s="37">
        <f t="shared" si="5"/>
        <v>0</v>
      </c>
      <c r="AJ14" s="75">
        <f t="shared" si="6"/>
        <v>0</v>
      </c>
      <c r="AK14" s="155">
        <f t="shared" si="7"/>
        <v>0</v>
      </c>
      <c r="AL14" s="145" t="s">
        <v>27</v>
      </c>
      <c r="AM14" s="46"/>
    </row>
    <row r="15" spans="1:39" s="111" customFormat="1" ht="5.0999999999999996" customHeight="1">
      <c r="A15" s="98"/>
      <c r="B15" s="99"/>
      <c r="C15" s="100"/>
      <c r="D15" s="101"/>
      <c r="E15" s="101"/>
      <c r="F15" s="102"/>
      <c r="G15" s="101"/>
      <c r="H15" s="101"/>
      <c r="I15" s="101"/>
      <c r="J15" s="101"/>
      <c r="K15" s="101"/>
      <c r="L15" s="101"/>
      <c r="M15" s="103">
        <f t="shared" si="0"/>
        <v>0</v>
      </c>
      <c r="N15" s="104"/>
      <c r="O15" s="98"/>
      <c r="P15" s="105"/>
      <c r="Q15" s="105"/>
      <c r="R15" s="105"/>
      <c r="S15" s="105"/>
      <c r="T15" s="105">
        <f t="shared" si="1"/>
        <v>0</v>
      </c>
      <c r="U15" s="105">
        <f t="shared" si="2"/>
        <v>0</v>
      </c>
      <c r="V15" s="105"/>
      <c r="W15" s="105"/>
      <c r="X15" s="106"/>
      <c r="Y15" s="107"/>
      <c r="Z15" s="108"/>
      <c r="AA15" s="126"/>
      <c r="AB15" s="138"/>
      <c r="AC15" s="108">
        <f t="shared" si="8"/>
        <v>0</v>
      </c>
      <c r="AD15" s="109">
        <f t="shared" si="3"/>
        <v>0</v>
      </c>
      <c r="AE15" s="131"/>
      <c r="AF15" s="108">
        <f t="shared" si="9"/>
        <v>0</v>
      </c>
      <c r="AG15" s="127">
        <f t="shared" si="4"/>
        <v>0</v>
      </c>
      <c r="AH15" s="141"/>
      <c r="AI15" s="108">
        <f t="shared" si="5"/>
        <v>0</v>
      </c>
      <c r="AJ15" s="109">
        <f t="shared" si="6"/>
        <v>0</v>
      </c>
      <c r="AK15" s="156">
        <f t="shared" si="7"/>
        <v>0</v>
      </c>
      <c r="AL15" s="146"/>
      <c r="AM15" s="110"/>
    </row>
    <row r="16" spans="1:39" ht="11.25" customHeight="1">
      <c r="A16" s="42">
        <v>2</v>
      </c>
      <c r="B16" s="64" t="s">
        <v>133</v>
      </c>
      <c r="C16" s="78">
        <v>87</v>
      </c>
      <c r="D16" s="44">
        <v>2.5</v>
      </c>
      <c r="E16" s="44">
        <v>1.25</v>
      </c>
      <c r="F16" s="48">
        <v>1</v>
      </c>
      <c r="G16" s="44">
        <v>5</v>
      </c>
      <c r="H16" s="44"/>
      <c r="I16" s="44">
        <v>1170</v>
      </c>
      <c r="J16" s="44"/>
      <c r="K16" s="44"/>
      <c r="L16" s="44"/>
      <c r="M16" s="79">
        <f t="shared" si="0"/>
        <v>1170</v>
      </c>
      <c r="N16" s="69">
        <f>A16</f>
        <v>2</v>
      </c>
      <c r="O16" s="42">
        <v>1</v>
      </c>
      <c r="P16" s="43">
        <f t="shared" ref="P16:P41" si="10">D16</f>
        <v>2.5</v>
      </c>
      <c r="Q16" s="43">
        <f t="shared" ref="Q16:Q54" si="11">IF((D16)&gt;0,M16,)</f>
        <v>1170</v>
      </c>
      <c r="R16" s="43">
        <f>E16*0.5*2/3</f>
        <v>0.41666666666666669</v>
      </c>
      <c r="S16" s="43">
        <f t="shared" ref="S16:S54" si="12">IF((E16)&gt;0,M16,)</f>
        <v>1170</v>
      </c>
      <c r="T16" s="43">
        <f t="shared" si="1"/>
        <v>5</v>
      </c>
      <c r="U16" s="43">
        <f t="shared" si="2"/>
        <v>1170</v>
      </c>
      <c r="V16" s="43"/>
      <c r="W16" s="43"/>
      <c r="X16" s="84">
        <f>P16*Q16+R16*S16+T16*U16</f>
        <v>9262.5</v>
      </c>
      <c r="Y16" s="95">
        <f>X16+X18</f>
        <v>9921.6</v>
      </c>
      <c r="Z16" s="37">
        <f>Y16/$Y$205%</f>
        <v>1.2165426274766098</v>
      </c>
      <c r="AA16" s="125">
        <f>Z16</f>
        <v>1.2165426274766098</v>
      </c>
      <c r="AB16" s="137">
        <f>X17</f>
        <v>1702.0833333333335</v>
      </c>
      <c r="AC16" s="37">
        <f t="shared" si="8"/>
        <v>32.423208191126278</v>
      </c>
      <c r="AD16" s="75">
        <f t="shared" si="3"/>
        <v>32.423208191126278</v>
      </c>
      <c r="AE16" s="71"/>
      <c r="AF16" s="37">
        <f t="shared" si="9"/>
        <v>0</v>
      </c>
      <c r="AG16" s="83">
        <f t="shared" si="4"/>
        <v>0</v>
      </c>
      <c r="AH16" s="72"/>
      <c r="AI16" s="37">
        <f t="shared" si="5"/>
        <v>0</v>
      </c>
      <c r="AJ16" s="75">
        <f t="shared" si="6"/>
        <v>0</v>
      </c>
      <c r="AK16" s="155">
        <f t="shared" si="7"/>
        <v>5.2787498127375621</v>
      </c>
      <c r="AL16" s="145" t="s">
        <v>27</v>
      </c>
      <c r="AM16" s="46"/>
    </row>
    <row r="17" spans="1:39" ht="11.25" customHeight="1">
      <c r="A17" s="42"/>
      <c r="B17" s="64"/>
      <c r="C17" s="78"/>
      <c r="D17" s="44">
        <v>2.5</v>
      </c>
      <c r="E17" s="44">
        <v>1.25</v>
      </c>
      <c r="F17" s="48">
        <v>1</v>
      </c>
      <c r="G17" s="44">
        <v>5</v>
      </c>
      <c r="H17" s="44"/>
      <c r="I17" s="44"/>
      <c r="J17" s="44">
        <v>215</v>
      </c>
      <c r="K17" s="44"/>
      <c r="L17" s="44"/>
      <c r="M17" s="79">
        <f t="shared" si="0"/>
        <v>215</v>
      </c>
      <c r="N17" s="69"/>
      <c r="O17" s="42">
        <v>2</v>
      </c>
      <c r="P17" s="43">
        <f t="shared" si="10"/>
        <v>2.5</v>
      </c>
      <c r="Q17" s="43">
        <f t="shared" si="11"/>
        <v>215</v>
      </c>
      <c r="R17" s="43">
        <f>E17*0.5*2/3</f>
        <v>0.41666666666666669</v>
      </c>
      <c r="S17" s="43">
        <f t="shared" si="12"/>
        <v>215</v>
      </c>
      <c r="T17" s="43">
        <f t="shared" si="1"/>
        <v>5</v>
      </c>
      <c r="U17" s="43">
        <f t="shared" si="2"/>
        <v>215</v>
      </c>
      <c r="V17" s="43"/>
      <c r="W17" s="43"/>
      <c r="X17" s="84">
        <f>P17*Q17+R17*S17+T17*U17</f>
        <v>1702.0833333333335</v>
      </c>
      <c r="Y17" s="95"/>
      <c r="Z17" s="37">
        <f>Y17/$Y$205%</f>
        <v>0</v>
      </c>
      <c r="AA17" s="125">
        <f>Z17</f>
        <v>0</v>
      </c>
      <c r="AB17" s="137"/>
      <c r="AC17" s="37">
        <f t="shared" si="8"/>
        <v>0</v>
      </c>
      <c r="AD17" s="75">
        <f t="shared" si="3"/>
        <v>0</v>
      </c>
      <c r="AE17" s="71"/>
      <c r="AF17" s="37">
        <f t="shared" si="9"/>
        <v>0</v>
      </c>
      <c r="AG17" s="83">
        <f t="shared" si="4"/>
        <v>0</v>
      </c>
      <c r="AH17" s="72"/>
      <c r="AI17" s="37">
        <f t="shared" si="5"/>
        <v>0</v>
      </c>
      <c r="AJ17" s="75">
        <f t="shared" si="6"/>
        <v>0</v>
      </c>
      <c r="AK17" s="155">
        <f t="shared" si="7"/>
        <v>0</v>
      </c>
      <c r="AL17" s="145" t="s">
        <v>27</v>
      </c>
      <c r="AM17" s="46"/>
    </row>
    <row r="18" spans="1:39" ht="11.1" customHeight="1">
      <c r="A18" s="42"/>
      <c r="B18" s="64"/>
      <c r="C18" s="78">
        <v>325</v>
      </c>
      <c r="D18" s="44"/>
      <c r="E18" s="44">
        <v>1.69</v>
      </c>
      <c r="F18" s="48"/>
      <c r="G18" s="44"/>
      <c r="H18" s="44"/>
      <c r="I18" s="44">
        <v>1170</v>
      </c>
      <c r="J18" s="44"/>
      <c r="K18" s="44"/>
      <c r="L18" s="44"/>
      <c r="M18" s="79">
        <f t="shared" si="0"/>
        <v>1170</v>
      </c>
      <c r="N18" s="69">
        <f>A18</f>
        <v>0</v>
      </c>
      <c r="O18" s="42">
        <v>1</v>
      </c>
      <c r="P18" s="43">
        <f t="shared" si="10"/>
        <v>0</v>
      </c>
      <c r="Q18" s="43">
        <f t="shared" si="11"/>
        <v>0</v>
      </c>
      <c r="R18" s="43">
        <f>E18*0.5*2/3</f>
        <v>0.56333333333333335</v>
      </c>
      <c r="S18" s="43">
        <f t="shared" si="12"/>
        <v>1170</v>
      </c>
      <c r="T18" s="43">
        <f t="shared" si="1"/>
        <v>0</v>
      </c>
      <c r="U18" s="43">
        <f t="shared" si="2"/>
        <v>0</v>
      </c>
      <c r="V18" s="43"/>
      <c r="W18" s="43"/>
      <c r="X18" s="85">
        <f>P18*Q18+R18*S18+T18*U18</f>
        <v>659.1</v>
      </c>
      <c r="Y18" s="95"/>
      <c r="Z18" s="37">
        <f>Y18/$Y$205%</f>
        <v>0</v>
      </c>
      <c r="AA18" s="125">
        <f>Z18</f>
        <v>0</v>
      </c>
      <c r="AB18" s="137"/>
      <c r="AC18" s="37">
        <f t="shared" si="8"/>
        <v>0</v>
      </c>
      <c r="AD18" s="75">
        <f t="shared" si="3"/>
        <v>0</v>
      </c>
      <c r="AE18" s="132"/>
      <c r="AF18" s="37">
        <f t="shared" si="9"/>
        <v>0</v>
      </c>
      <c r="AG18" s="83">
        <f t="shared" si="4"/>
        <v>0</v>
      </c>
      <c r="AH18" s="72"/>
      <c r="AI18" s="37">
        <f t="shared" si="5"/>
        <v>0</v>
      </c>
      <c r="AJ18" s="75">
        <f t="shared" si="6"/>
        <v>0</v>
      </c>
      <c r="AK18" s="155">
        <f t="shared" si="7"/>
        <v>0</v>
      </c>
      <c r="AL18" s="145" t="s">
        <v>27</v>
      </c>
      <c r="AM18" s="46"/>
    </row>
    <row r="19" spans="1:39" s="111" customFormat="1" ht="5.0999999999999996" customHeight="1">
      <c r="A19" s="98"/>
      <c r="B19" s="99"/>
      <c r="C19" s="100"/>
      <c r="D19" s="101"/>
      <c r="E19" s="101"/>
      <c r="F19" s="102"/>
      <c r="G19" s="101"/>
      <c r="H19" s="101"/>
      <c r="I19" s="101"/>
      <c r="J19" s="101"/>
      <c r="K19" s="101"/>
      <c r="L19" s="101"/>
      <c r="M19" s="103">
        <f t="shared" si="0"/>
        <v>0</v>
      </c>
      <c r="N19" s="104"/>
      <c r="O19" s="98"/>
      <c r="P19" s="105">
        <f t="shared" si="10"/>
        <v>0</v>
      </c>
      <c r="Q19" s="105">
        <f t="shared" si="11"/>
        <v>0</v>
      </c>
      <c r="R19" s="105"/>
      <c r="S19" s="105">
        <f t="shared" si="12"/>
        <v>0</v>
      </c>
      <c r="T19" s="105">
        <f t="shared" si="1"/>
        <v>0</v>
      </c>
      <c r="U19" s="105">
        <f t="shared" si="2"/>
        <v>0</v>
      </c>
      <c r="V19" s="105"/>
      <c r="W19" s="105"/>
      <c r="X19" s="106">
        <f>P19*Q19+R19*S19+T19*U19</f>
        <v>0</v>
      </c>
      <c r="Y19" s="107"/>
      <c r="Z19" s="108"/>
      <c r="AA19" s="126"/>
      <c r="AB19" s="138"/>
      <c r="AC19" s="108">
        <f t="shared" si="8"/>
        <v>0</v>
      </c>
      <c r="AD19" s="109">
        <f t="shared" si="3"/>
        <v>0</v>
      </c>
      <c r="AE19" s="131"/>
      <c r="AF19" s="108">
        <f t="shared" si="9"/>
        <v>0</v>
      </c>
      <c r="AG19" s="127">
        <f t="shared" si="4"/>
        <v>0</v>
      </c>
      <c r="AH19" s="141"/>
      <c r="AI19" s="108">
        <f t="shared" si="5"/>
        <v>0</v>
      </c>
      <c r="AJ19" s="109">
        <f t="shared" si="6"/>
        <v>0</v>
      </c>
      <c r="AK19" s="156">
        <f t="shared" si="7"/>
        <v>0</v>
      </c>
      <c r="AL19" s="146"/>
      <c r="AM19" s="110"/>
    </row>
    <row r="20" spans="1:39" ht="11.1" customHeight="1">
      <c r="A20" s="42">
        <v>3</v>
      </c>
      <c r="B20" s="64" t="s">
        <v>50</v>
      </c>
      <c r="C20" s="78">
        <v>187</v>
      </c>
      <c r="D20" s="44"/>
      <c r="E20" s="44"/>
      <c r="F20" s="48">
        <v>1</v>
      </c>
      <c r="G20" s="44">
        <v>1</v>
      </c>
      <c r="H20" s="44"/>
      <c r="I20" s="44">
        <v>10</v>
      </c>
      <c r="J20" s="44"/>
      <c r="K20" s="44"/>
      <c r="L20" s="44"/>
      <c r="M20" s="79">
        <f t="shared" si="0"/>
        <v>10</v>
      </c>
      <c r="N20" s="69">
        <f>A20</f>
        <v>3</v>
      </c>
      <c r="O20" s="42">
        <v>1</v>
      </c>
      <c r="P20" s="43">
        <f t="shared" si="10"/>
        <v>0</v>
      </c>
      <c r="Q20" s="43">
        <f t="shared" si="11"/>
        <v>0</v>
      </c>
      <c r="R20" s="43">
        <f>E20*0.5*2/3</f>
        <v>0</v>
      </c>
      <c r="S20" s="43">
        <f t="shared" si="12"/>
        <v>0</v>
      </c>
      <c r="T20" s="43">
        <f t="shared" si="1"/>
        <v>1</v>
      </c>
      <c r="U20" s="43">
        <f t="shared" si="2"/>
        <v>10</v>
      </c>
      <c r="V20" s="43"/>
      <c r="W20" s="43"/>
      <c r="X20" s="84">
        <f>P20*Q20+R20*S20+T20*U20</f>
        <v>10</v>
      </c>
      <c r="Y20" s="95">
        <f>X20+X22+X23</f>
        <v>6298.75</v>
      </c>
      <c r="Z20" s="37">
        <f>Y20/$Y$205%</f>
        <v>0.77232481402377595</v>
      </c>
      <c r="AA20" s="83">
        <f>Z20</f>
        <v>0.77232481402377595</v>
      </c>
      <c r="AB20" s="95"/>
      <c r="AC20" s="37">
        <f t="shared" si="8"/>
        <v>0</v>
      </c>
      <c r="AD20" s="75">
        <f t="shared" si="3"/>
        <v>0</v>
      </c>
      <c r="AE20" s="71"/>
      <c r="AF20" s="37">
        <f t="shared" si="9"/>
        <v>0</v>
      </c>
      <c r="AG20" s="83">
        <f t="shared" si="4"/>
        <v>0</v>
      </c>
      <c r="AH20" s="72"/>
      <c r="AI20" s="37">
        <f t="shared" si="5"/>
        <v>0</v>
      </c>
      <c r="AJ20" s="75">
        <f t="shared" si="6"/>
        <v>0</v>
      </c>
      <c r="AK20" s="155">
        <f t="shared" si="7"/>
        <v>0.56827659815869436</v>
      </c>
      <c r="AL20" s="145" t="s">
        <v>51</v>
      </c>
      <c r="AM20" s="46"/>
    </row>
    <row r="21" spans="1:39" ht="11.1" customHeight="1">
      <c r="A21" s="42"/>
      <c r="B21" s="64"/>
      <c r="C21" s="78">
        <v>220</v>
      </c>
      <c r="D21" s="44"/>
      <c r="E21" s="44"/>
      <c r="F21" s="48"/>
      <c r="G21" s="44"/>
      <c r="H21" s="44"/>
      <c r="I21" s="44"/>
      <c r="J21" s="44"/>
      <c r="K21" s="44"/>
      <c r="L21" s="44"/>
      <c r="M21" s="79">
        <f t="shared" si="0"/>
        <v>0</v>
      </c>
      <c r="N21" s="69"/>
      <c r="O21" s="42"/>
      <c r="P21" s="43">
        <f t="shared" si="10"/>
        <v>0</v>
      </c>
      <c r="Q21" s="43">
        <f t="shared" si="11"/>
        <v>0</v>
      </c>
      <c r="R21" s="43">
        <f>R20</f>
        <v>0</v>
      </c>
      <c r="S21" s="43">
        <f t="shared" si="12"/>
        <v>0</v>
      </c>
      <c r="T21" s="43">
        <f t="shared" si="1"/>
        <v>0</v>
      </c>
      <c r="U21" s="43">
        <f t="shared" si="2"/>
        <v>0</v>
      </c>
      <c r="V21" s="43"/>
      <c r="W21" s="43"/>
      <c r="X21" s="84"/>
      <c r="Y21" s="95"/>
      <c r="Z21" s="37"/>
      <c r="AA21" s="83"/>
      <c r="AB21" s="95"/>
      <c r="AC21" s="37">
        <f t="shared" si="8"/>
        <v>0</v>
      </c>
      <c r="AD21" s="75">
        <f t="shared" si="3"/>
        <v>0</v>
      </c>
      <c r="AE21" s="132"/>
      <c r="AF21" s="37">
        <f t="shared" si="9"/>
        <v>0</v>
      </c>
      <c r="AG21" s="83">
        <f t="shared" si="4"/>
        <v>0</v>
      </c>
      <c r="AH21" s="72"/>
      <c r="AI21" s="37">
        <f t="shared" si="5"/>
        <v>0</v>
      </c>
      <c r="AJ21" s="75">
        <f t="shared" si="6"/>
        <v>0</v>
      </c>
      <c r="AK21" s="155">
        <f t="shared" si="7"/>
        <v>0</v>
      </c>
      <c r="AL21" s="145" t="s">
        <v>52</v>
      </c>
      <c r="AM21" s="46"/>
    </row>
    <row r="22" spans="1:39" ht="11.1" customHeight="1">
      <c r="A22" s="42"/>
      <c r="B22" s="64"/>
      <c r="C22" s="78">
        <v>268</v>
      </c>
      <c r="D22" s="44"/>
      <c r="E22" s="44">
        <v>10.71</v>
      </c>
      <c r="F22" s="48"/>
      <c r="G22" s="44"/>
      <c r="H22" s="44"/>
      <c r="I22" s="44">
        <v>1170</v>
      </c>
      <c r="J22" s="44"/>
      <c r="K22" s="44"/>
      <c r="L22" s="44"/>
      <c r="M22" s="79">
        <f t="shared" si="0"/>
        <v>1170</v>
      </c>
      <c r="N22" s="69">
        <f>A22</f>
        <v>0</v>
      </c>
      <c r="O22" s="42">
        <v>1</v>
      </c>
      <c r="P22" s="43">
        <f t="shared" si="10"/>
        <v>0</v>
      </c>
      <c r="Q22" s="43">
        <f t="shared" si="11"/>
        <v>0</v>
      </c>
      <c r="R22" s="43">
        <f>E22*0.5</f>
        <v>5.3550000000000004</v>
      </c>
      <c r="S22" s="43">
        <f t="shared" si="12"/>
        <v>1170</v>
      </c>
      <c r="T22" s="43">
        <f t="shared" si="1"/>
        <v>0</v>
      </c>
      <c r="U22" s="43">
        <f t="shared" si="2"/>
        <v>0</v>
      </c>
      <c r="V22" s="43"/>
      <c r="W22" s="43"/>
      <c r="X22" s="84">
        <f t="shared" ref="X22:X32" si="13">P22*Q22+R22*S22+T22*U22</f>
        <v>6265.35</v>
      </c>
      <c r="Y22" s="95"/>
      <c r="Z22" s="37">
        <f>Y22/$Y$205%</f>
        <v>0</v>
      </c>
      <c r="AA22" s="83">
        <f>Z22</f>
        <v>0</v>
      </c>
      <c r="AB22" s="95"/>
      <c r="AC22" s="37">
        <f t="shared" si="8"/>
        <v>0</v>
      </c>
      <c r="AD22" s="75">
        <f t="shared" si="3"/>
        <v>0</v>
      </c>
      <c r="AE22" s="71"/>
      <c r="AF22" s="37">
        <f t="shared" si="9"/>
        <v>0</v>
      </c>
      <c r="AG22" s="83">
        <f t="shared" si="4"/>
        <v>0</v>
      </c>
      <c r="AH22" s="72"/>
      <c r="AI22" s="37">
        <f t="shared" si="5"/>
        <v>0</v>
      </c>
      <c r="AJ22" s="75">
        <f t="shared" si="6"/>
        <v>0</v>
      </c>
      <c r="AK22" s="155">
        <f t="shared" si="7"/>
        <v>0</v>
      </c>
      <c r="AL22" s="145"/>
      <c r="AM22" s="46"/>
    </row>
    <row r="23" spans="1:39" ht="11.1" customHeight="1">
      <c r="A23" s="42"/>
      <c r="B23" s="64"/>
      <c r="C23" s="78">
        <v>270</v>
      </c>
      <c r="D23" s="44"/>
      <c r="E23" s="44">
        <v>0.04</v>
      </c>
      <c r="F23" s="48"/>
      <c r="G23" s="44"/>
      <c r="H23" s="44"/>
      <c r="I23" s="44">
        <v>1170</v>
      </c>
      <c r="J23" s="44"/>
      <c r="K23" s="44"/>
      <c r="L23" s="44"/>
      <c r="M23" s="79">
        <f t="shared" si="0"/>
        <v>1170</v>
      </c>
      <c r="N23" s="69">
        <f>A23</f>
        <v>0</v>
      </c>
      <c r="O23" s="42">
        <v>1</v>
      </c>
      <c r="P23" s="43">
        <f t="shared" si="10"/>
        <v>0</v>
      </c>
      <c r="Q23" s="43">
        <f t="shared" si="11"/>
        <v>0</v>
      </c>
      <c r="R23" s="43">
        <f>E23*0.5</f>
        <v>0.02</v>
      </c>
      <c r="S23" s="43">
        <f t="shared" si="12"/>
        <v>1170</v>
      </c>
      <c r="T23" s="43">
        <f t="shared" si="1"/>
        <v>0</v>
      </c>
      <c r="U23" s="43">
        <f t="shared" si="2"/>
        <v>0</v>
      </c>
      <c r="V23" s="43"/>
      <c r="W23" s="43"/>
      <c r="X23" s="84">
        <f t="shared" si="13"/>
        <v>23.400000000000002</v>
      </c>
      <c r="Y23" s="95"/>
      <c r="Z23" s="37">
        <f>Y23/$Y$205%</f>
        <v>0</v>
      </c>
      <c r="AA23" s="83"/>
      <c r="AB23" s="95"/>
      <c r="AC23" s="37">
        <f t="shared" si="8"/>
        <v>0</v>
      </c>
      <c r="AD23" s="75">
        <f t="shared" si="3"/>
        <v>0</v>
      </c>
      <c r="AE23" s="71"/>
      <c r="AF23" s="37">
        <f t="shared" si="9"/>
        <v>0</v>
      </c>
      <c r="AG23" s="83">
        <f t="shared" si="4"/>
        <v>0</v>
      </c>
      <c r="AH23" s="72"/>
      <c r="AI23" s="37">
        <f t="shared" si="5"/>
        <v>0</v>
      </c>
      <c r="AJ23" s="75">
        <f t="shared" si="6"/>
        <v>0</v>
      </c>
      <c r="AK23" s="155">
        <f t="shared" si="7"/>
        <v>0</v>
      </c>
      <c r="AL23" s="145"/>
      <c r="AM23" s="46"/>
    </row>
    <row r="24" spans="1:39" s="111" customFormat="1" ht="5.0999999999999996" customHeight="1">
      <c r="A24" s="98"/>
      <c r="B24" s="99"/>
      <c r="C24" s="100"/>
      <c r="D24" s="101"/>
      <c r="E24" s="101"/>
      <c r="F24" s="102"/>
      <c r="G24" s="101"/>
      <c r="H24" s="101"/>
      <c r="I24" s="101"/>
      <c r="J24" s="101"/>
      <c r="K24" s="101"/>
      <c r="L24" s="101"/>
      <c r="M24" s="103">
        <f t="shared" si="0"/>
        <v>0</v>
      </c>
      <c r="N24" s="104"/>
      <c r="O24" s="98"/>
      <c r="P24" s="105">
        <f t="shared" si="10"/>
        <v>0</v>
      </c>
      <c r="Q24" s="105">
        <f t="shared" si="11"/>
        <v>0</v>
      </c>
      <c r="R24" s="105"/>
      <c r="S24" s="105">
        <f t="shared" si="12"/>
        <v>0</v>
      </c>
      <c r="T24" s="105">
        <f t="shared" si="1"/>
        <v>0</v>
      </c>
      <c r="U24" s="105">
        <f t="shared" si="2"/>
        <v>0</v>
      </c>
      <c r="V24" s="105"/>
      <c r="W24" s="105"/>
      <c r="X24" s="106">
        <f t="shared" si="13"/>
        <v>0</v>
      </c>
      <c r="Y24" s="107"/>
      <c r="Z24" s="108"/>
      <c r="AA24" s="127"/>
      <c r="AB24" s="107"/>
      <c r="AC24" s="108">
        <f t="shared" si="8"/>
        <v>0</v>
      </c>
      <c r="AD24" s="109">
        <f t="shared" si="3"/>
        <v>0</v>
      </c>
      <c r="AE24" s="131"/>
      <c r="AF24" s="108">
        <f t="shared" si="9"/>
        <v>0</v>
      </c>
      <c r="AG24" s="127">
        <f t="shared" si="4"/>
        <v>0</v>
      </c>
      <c r="AH24" s="141"/>
      <c r="AI24" s="108">
        <f t="shared" si="5"/>
        <v>0</v>
      </c>
      <c r="AJ24" s="109">
        <f t="shared" si="6"/>
        <v>0</v>
      </c>
      <c r="AK24" s="156">
        <f t="shared" si="7"/>
        <v>0</v>
      </c>
      <c r="AL24" s="146"/>
      <c r="AM24" s="110"/>
    </row>
    <row r="25" spans="1:39" ht="11.1" customHeight="1">
      <c r="A25" s="42">
        <v>4</v>
      </c>
      <c r="B25" s="64" t="s">
        <v>134</v>
      </c>
      <c r="C25" s="78">
        <v>190</v>
      </c>
      <c r="D25" s="44"/>
      <c r="E25" s="44"/>
      <c r="F25" s="48">
        <v>1</v>
      </c>
      <c r="G25" s="44">
        <v>5</v>
      </c>
      <c r="H25" s="44"/>
      <c r="I25" s="44">
        <v>1170</v>
      </c>
      <c r="J25" s="44"/>
      <c r="K25" s="44"/>
      <c r="L25" s="44"/>
      <c r="M25" s="79">
        <f t="shared" si="0"/>
        <v>1170</v>
      </c>
      <c r="N25" s="69">
        <f>A25</f>
        <v>4</v>
      </c>
      <c r="O25" s="42">
        <v>1</v>
      </c>
      <c r="P25" s="43">
        <f t="shared" si="10"/>
        <v>0</v>
      </c>
      <c r="Q25" s="43">
        <f t="shared" si="11"/>
        <v>0</v>
      </c>
      <c r="R25" s="43">
        <f>E25*0.5*3/3</f>
        <v>0</v>
      </c>
      <c r="S25" s="43">
        <f t="shared" si="12"/>
        <v>0</v>
      </c>
      <c r="T25" s="43">
        <f t="shared" si="1"/>
        <v>5</v>
      </c>
      <c r="U25" s="43">
        <f t="shared" si="2"/>
        <v>1170</v>
      </c>
      <c r="V25" s="43"/>
      <c r="W25" s="43"/>
      <c r="X25" s="84">
        <f t="shared" si="13"/>
        <v>5850</v>
      </c>
      <c r="Y25" s="95">
        <f t="shared" ref="Y25:Y155" si="14">X25</f>
        <v>5850</v>
      </c>
      <c r="Z25" s="37">
        <f t="shared" ref="Z25:Z54" si="15">Y25/$Y$205%</f>
        <v>0.71730107752158589</v>
      </c>
      <c r="AA25" s="83">
        <f>Z25</f>
        <v>0.71730107752158589</v>
      </c>
      <c r="AB25" s="95"/>
      <c r="AC25" s="37">
        <f t="shared" si="8"/>
        <v>0</v>
      </c>
      <c r="AD25" s="75">
        <f t="shared" si="3"/>
        <v>0</v>
      </c>
      <c r="AE25" s="132"/>
      <c r="AF25" s="37">
        <f t="shared" si="9"/>
        <v>0</v>
      </c>
      <c r="AG25" s="83">
        <f t="shared" si="4"/>
        <v>0</v>
      </c>
      <c r="AH25" s="72"/>
      <c r="AI25" s="37">
        <f t="shared" si="5"/>
        <v>0</v>
      </c>
      <c r="AJ25" s="75">
        <f t="shared" si="6"/>
        <v>0</v>
      </c>
      <c r="AK25" s="155">
        <f t="shared" si="7"/>
        <v>0.5277901328403829</v>
      </c>
      <c r="AL25" s="145"/>
      <c r="AM25" s="46"/>
    </row>
    <row r="26" spans="1:39" s="111" customFormat="1" ht="5.0999999999999996" customHeight="1">
      <c r="A26" s="98"/>
      <c r="B26" s="99"/>
      <c r="C26" s="100"/>
      <c r="D26" s="101"/>
      <c r="E26" s="101"/>
      <c r="F26" s="102"/>
      <c r="G26" s="101"/>
      <c r="H26" s="101"/>
      <c r="I26" s="101"/>
      <c r="J26" s="101"/>
      <c r="K26" s="101"/>
      <c r="L26" s="101"/>
      <c r="M26" s="103"/>
      <c r="N26" s="104"/>
      <c r="O26" s="98"/>
      <c r="P26" s="105">
        <f t="shared" si="10"/>
        <v>0</v>
      </c>
      <c r="Q26" s="105">
        <f t="shared" si="11"/>
        <v>0</v>
      </c>
      <c r="R26" s="105"/>
      <c r="S26" s="105">
        <f t="shared" si="12"/>
        <v>0</v>
      </c>
      <c r="T26" s="105">
        <f t="shared" si="1"/>
        <v>0</v>
      </c>
      <c r="U26" s="105">
        <f t="shared" si="2"/>
        <v>0</v>
      </c>
      <c r="V26" s="105"/>
      <c r="W26" s="105"/>
      <c r="X26" s="106">
        <f t="shared" si="13"/>
        <v>0</v>
      </c>
      <c r="Y26" s="107">
        <f t="shared" si="14"/>
        <v>0</v>
      </c>
      <c r="Z26" s="108">
        <f t="shared" si="15"/>
        <v>0</v>
      </c>
      <c r="AA26" s="127"/>
      <c r="AB26" s="107"/>
      <c r="AC26" s="108">
        <f t="shared" si="8"/>
        <v>0</v>
      </c>
      <c r="AD26" s="109">
        <f t="shared" si="3"/>
        <v>0</v>
      </c>
      <c r="AE26" s="131"/>
      <c r="AF26" s="108">
        <f t="shared" si="9"/>
        <v>0</v>
      </c>
      <c r="AG26" s="127">
        <f t="shared" si="4"/>
        <v>0</v>
      </c>
      <c r="AH26" s="141"/>
      <c r="AI26" s="108">
        <f t="shared" si="5"/>
        <v>0</v>
      </c>
      <c r="AJ26" s="109">
        <f t="shared" si="6"/>
        <v>0</v>
      </c>
      <c r="AK26" s="156">
        <f t="shared" si="7"/>
        <v>0</v>
      </c>
      <c r="AL26" s="146"/>
      <c r="AM26" s="110"/>
    </row>
    <row r="27" spans="1:39" ht="11.1" customHeight="1">
      <c r="A27" s="42">
        <v>5</v>
      </c>
      <c r="B27" s="64" t="s">
        <v>119</v>
      </c>
      <c r="C27" s="78">
        <v>191</v>
      </c>
      <c r="D27" s="44">
        <v>0.98</v>
      </c>
      <c r="E27" s="44"/>
      <c r="F27" s="48">
        <v>1</v>
      </c>
      <c r="G27" s="44">
        <v>5</v>
      </c>
      <c r="H27" s="44"/>
      <c r="I27" s="44">
        <v>1170</v>
      </c>
      <c r="J27" s="44"/>
      <c r="K27" s="44"/>
      <c r="L27" s="44"/>
      <c r="M27" s="79">
        <f t="shared" ref="M27:M33" si="16">SUM(I27:L27)</f>
        <v>1170</v>
      </c>
      <c r="N27" s="69">
        <f>A27</f>
        <v>5</v>
      </c>
      <c r="O27" s="42">
        <v>1</v>
      </c>
      <c r="P27" s="43">
        <f t="shared" si="10"/>
        <v>0.98</v>
      </c>
      <c r="Q27" s="43">
        <f t="shared" si="11"/>
        <v>1170</v>
      </c>
      <c r="R27" s="43">
        <f>E27*0.5*3/3</f>
        <v>0</v>
      </c>
      <c r="S27" s="43">
        <f t="shared" si="12"/>
        <v>0</v>
      </c>
      <c r="T27" s="43">
        <f t="shared" si="1"/>
        <v>5</v>
      </c>
      <c r="U27" s="43">
        <f t="shared" si="2"/>
        <v>1170</v>
      </c>
      <c r="V27" s="43"/>
      <c r="W27" s="43"/>
      <c r="X27" s="84">
        <f t="shared" si="13"/>
        <v>6996.6</v>
      </c>
      <c r="Y27" s="95">
        <f>X27+X28</f>
        <v>7819.5</v>
      </c>
      <c r="Z27" s="37">
        <f t="shared" si="15"/>
        <v>0.95879244028718646</v>
      </c>
      <c r="AA27" s="83">
        <f>Z27</f>
        <v>0.95879244028718646</v>
      </c>
      <c r="AB27" s="95"/>
      <c r="AC27" s="37">
        <f t="shared" si="8"/>
        <v>0</v>
      </c>
      <c r="AD27" s="75">
        <f t="shared" si="3"/>
        <v>0</v>
      </c>
      <c r="AE27" s="71"/>
      <c r="AF27" s="37">
        <f t="shared" si="9"/>
        <v>0</v>
      </c>
      <c r="AG27" s="83">
        <f t="shared" si="4"/>
        <v>0</v>
      </c>
      <c r="AH27" s="72"/>
      <c r="AI27" s="37">
        <f t="shared" si="5"/>
        <v>0</v>
      </c>
      <c r="AJ27" s="75">
        <f t="shared" si="6"/>
        <v>0</v>
      </c>
      <c r="AK27" s="155">
        <f t="shared" si="7"/>
        <v>0.70547947756331186</v>
      </c>
      <c r="AL27" s="145"/>
      <c r="AM27" s="46"/>
    </row>
    <row r="28" spans="1:39" ht="11.1" customHeight="1">
      <c r="A28" s="42"/>
      <c r="B28" s="64"/>
      <c r="C28" s="78">
        <v>192</v>
      </c>
      <c r="D28" s="44">
        <v>0.37</v>
      </c>
      <c r="E28" s="44">
        <v>1</v>
      </c>
      <c r="F28" s="48"/>
      <c r="G28" s="44"/>
      <c r="H28" s="44"/>
      <c r="I28" s="44">
        <v>1170</v>
      </c>
      <c r="J28" s="44"/>
      <c r="K28" s="44"/>
      <c r="L28" s="44"/>
      <c r="M28" s="79">
        <f t="shared" si="16"/>
        <v>1170</v>
      </c>
      <c r="N28" s="69">
        <f>A28</f>
        <v>0</v>
      </c>
      <c r="O28" s="42">
        <v>1</v>
      </c>
      <c r="P28" s="43">
        <f t="shared" si="10"/>
        <v>0.37</v>
      </c>
      <c r="Q28" s="43">
        <f t="shared" si="11"/>
        <v>1170</v>
      </c>
      <c r="R28" s="43">
        <f>E28*0.5*2/3</f>
        <v>0.33333333333333331</v>
      </c>
      <c r="S28" s="43">
        <f t="shared" si="12"/>
        <v>1170</v>
      </c>
      <c r="T28" s="43">
        <f t="shared" si="1"/>
        <v>0</v>
      </c>
      <c r="U28" s="43">
        <f t="shared" si="2"/>
        <v>0</v>
      </c>
      <c r="V28" s="43">
        <f>H28*10</f>
        <v>0</v>
      </c>
      <c r="W28" s="43"/>
      <c r="X28" s="84">
        <f>P28*Q28+R28*S28+T28*U28+V28*W28</f>
        <v>822.9</v>
      </c>
      <c r="Y28" s="95"/>
      <c r="Z28" s="37">
        <f t="shared" si="15"/>
        <v>0</v>
      </c>
      <c r="AA28" s="83">
        <f>Z28</f>
        <v>0</v>
      </c>
      <c r="AB28" s="95"/>
      <c r="AC28" s="37">
        <f t="shared" si="8"/>
        <v>0</v>
      </c>
      <c r="AD28" s="75">
        <f t="shared" si="3"/>
        <v>0</v>
      </c>
      <c r="AE28" s="71"/>
      <c r="AF28" s="37">
        <f t="shared" si="9"/>
        <v>0</v>
      </c>
      <c r="AG28" s="83">
        <f t="shared" si="4"/>
        <v>0</v>
      </c>
      <c r="AH28" s="72"/>
      <c r="AI28" s="37">
        <f t="shared" si="5"/>
        <v>0</v>
      </c>
      <c r="AJ28" s="75">
        <f t="shared" si="6"/>
        <v>0</v>
      </c>
      <c r="AK28" s="155">
        <f t="shared" si="7"/>
        <v>0</v>
      </c>
      <c r="AL28" s="145" t="s">
        <v>27</v>
      </c>
      <c r="AM28" s="46"/>
    </row>
    <row r="29" spans="1:39" s="111" customFormat="1" ht="5.0999999999999996" customHeight="1">
      <c r="A29" s="98"/>
      <c r="B29" s="99"/>
      <c r="C29" s="100"/>
      <c r="D29" s="101"/>
      <c r="E29" s="101"/>
      <c r="F29" s="102"/>
      <c r="G29" s="101"/>
      <c r="H29" s="101"/>
      <c r="I29" s="101"/>
      <c r="J29" s="101"/>
      <c r="K29" s="101"/>
      <c r="L29" s="101"/>
      <c r="M29" s="103">
        <f t="shared" si="16"/>
        <v>0</v>
      </c>
      <c r="N29" s="104"/>
      <c r="O29" s="98"/>
      <c r="P29" s="105">
        <f t="shared" si="10"/>
        <v>0</v>
      </c>
      <c r="Q29" s="105">
        <f t="shared" si="11"/>
        <v>0</v>
      </c>
      <c r="R29" s="105"/>
      <c r="S29" s="105">
        <f t="shared" si="12"/>
        <v>0</v>
      </c>
      <c r="T29" s="105">
        <f t="shared" si="1"/>
        <v>0</v>
      </c>
      <c r="U29" s="105">
        <f t="shared" si="2"/>
        <v>0</v>
      </c>
      <c r="V29" s="105"/>
      <c r="W29" s="105"/>
      <c r="X29" s="106">
        <f t="shared" si="13"/>
        <v>0</v>
      </c>
      <c r="Y29" s="107">
        <f t="shared" si="14"/>
        <v>0</v>
      </c>
      <c r="Z29" s="108">
        <f t="shared" si="15"/>
        <v>0</v>
      </c>
      <c r="AA29" s="127"/>
      <c r="AB29" s="107"/>
      <c r="AC29" s="108">
        <f t="shared" si="8"/>
        <v>0</v>
      </c>
      <c r="AD29" s="109">
        <f t="shared" si="3"/>
        <v>0</v>
      </c>
      <c r="AE29" s="133"/>
      <c r="AF29" s="108">
        <f t="shared" si="9"/>
        <v>0</v>
      </c>
      <c r="AG29" s="127">
        <f t="shared" si="4"/>
        <v>0</v>
      </c>
      <c r="AH29" s="141"/>
      <c r="AI29" s="108">
        <f t="shared" si="5"/>
        <v>0</v>
      </c>
      <c r="AJ29" s="109">
        <f t="shared" si="6"/>
        <v>0</v>
      </c>
      <c r="AK29" s="156">
        <f t="shared" si="7"/>
        <v>0</v>
      </c>
      <c r="AL29" s="146"/>
      <c r="AM29" s="110"/>
    </row>
    <row r="30" spans="1:39" ht="11.1" customHeight="1">
      <c r="A30" s="42">
        <v>6</v>
      </c>
      <c r="B30" s="64" t="s">
        <v>53</v>
      </c>
      <c r="C30" s="78">
        <v>194</v>
      </c>
      <c r="D30" s="44">
        <v>1.3</v>
      </c>
      <c r="E30" s="44"/>
      <c r="F30" s="48">
        <v>1</v>
      </c>
      <c r="G30" s="44">
        <v>5</v>
      </c>
      <c r="H30" s="44"/>
      <c r="I30" s="44">
        <v>1170</v>
      </c>
      <c r="J30" s="44"/>
      <c r="K30" s="44"/>
      <c r="L30" s="44"/>
      <c r="M30" s="79">
        <f t="shared" si="16"/>
        <v>1170</v>
      </c>
      <c r="N30" s="69">
        <f>A30</f>
        <v>6</v>
      </c>
      <c r="O30" s="42">
        <v>1</v>
      </c>
      <c r="P30" s="43">
        <f t="shared" si="10"/>
        <v>1.3</v>
      </c>
      <c r="Q30" s="43">
        <f t="shared" si="11"/>
        <v>1170</v>
      </c>
      <c r="R30" s="43">
        <f>E30*0.5*2/3</f>
        <v>0</v>
      </c>
      <c r="S30" s="43">
        <f t="shared" si="12"/>
        <v>0</v>
      </c>
      <c r="T30" s="43">
        <f t="shared" si="1"/>
        <v>5</v>
      </c>
      <c r="U30" s="43">
        <f t="shared" si="2"/>
        <v>1170</v>
      </c>
      <c r="V30" s="43"/>
      <c r="W30" s="43"/>
      <c r="X30" s="84">
        <f t="shared" si="13"/>
        <v>7371</v>
      </c>
      <c r="Y30" s="95">
        <f t="shared" si="14"/>
        <v>7371</v>
      </c>
      <c r="Z30" s="37">
        <f t="shared" si="15"/>
        <v>0.90379935767719821</v>
      </c>
      <c r="AA30" s="83">
        <f>Z30</f>
        <v>0.90379935767719821</v>
      </c>
      <c r="AB30" s="95"/>
      <c r="AC30" s="37">
        <f t="shared" si="8"/>
        <v>0</v>
      </c>
      <c r="AD30" s="75">
        <f t="shared" si="3"/>
        <v>0</v>
      </c>
      <c r="AE30" s="132"/>
      <c r="AF30" s="37">
        <f t="shared" si="9"/>
        <v>0</v>
      </c>
      <c r="AG30" s="83">
        <f t="shared" si="4"/>
        <v>0</v>
      </c>
      <c r="AH30" s="72"/>
      <c r="AI30" s="37">
        <f t="shared" si="5"/>
        <v>0</v>
      </c>
      <c r="AJ30" s="75">
        <f t="shared" si="6"/>
        <v>0</v>
      </c>
      <c r="AK30" s="155">
        <f t="shared" si="7"/>
        <v>0.66501556737888246</v>
      </c>
      <c r="AL30" s="145"/>
      <c r="AM30" s="46"/>
    </row>
    <row r="31" spans="1:39" ht="11.1" customHeight="1">
      <c r="A31" s="42"/>
      <c r="B31" s="64" t="s">
        <v>445</v>
      </c>
      <c r="C31" s="78"/>
      <c r="D31" s="44"/>
      <c r="E31" s="44"/>
      <c r="F31" s="48"/>
      <c r="G31" s="44"/>
      <c r="H31" s="44"/>
      <c r="I31" s="44"/>
      <c r="J31" s="44"/>
      <c r="K31" s="44"/>
      <c r="L31" s="44"/>
      <c r="M31" s="79">
        <f t="shared" si="16"/>
        <v>0</v>
      </c>
      <c r="N31" s="69">
        <f>A31</f>
        <v>0</v>
      </c>
      <c r="O31" s="42"/>
      <c r="P31" s="43">
        <f t="shared" si="10"/>
        <v>0</v>
      </c>
      <c r="Q31" s="43">
        <f t="shared" si="11"/>
        <v>0</v>
      </c>
      <c r="R31" s="43">
        <f>E31*0.5*2/3</f>
        <v>0</v>
      </c>
      <c r="S31" s="43">
        <f t="shared" si="12"/>
        <v>0</v>
      </c>
      <c r="T31" s="43">
        <f t="shared" si="1"/>
        <v>0</v>
      </c>
      <c r="U31" s="43">
        <f t="shared" si="2"/>
        <v>0</v>
      </c>
      <c r="V31" s="43"/>
      <c r="W31" s="43"/>
      <c r="X31" s="84">
        <f t="shared" si="13"/>
        <v>0</v>
      </c>
      <c r="Y31" s="95">
        <f t="shared" si="14"/>
        <v>0</v>
      </c>
      <c r="Z31" s="37">
        <f t="shared" si="15"/>
        <v>0</v>
      </c>
      <c r="AA31" s="83"/>
      <c r="AB31" s="95"/>
      <c r="AC31" s="37">
        <f t="shared" si="8"/>
        <v>0</v>
      </c>
      <c r="AD31" s="75">
        <f t="shared" si="3"/>
        <v>0</v>
      </c>
      <c r="AE31" s="132"/>
      <c r="AF31" s="37">
        <f t="shared" si="9"/>
        <v>0</v>
      </c>
      <c r="AG31" s="83">
        <f t="shared" si="4"/>
        <v>0</v>
      </c>
      <c r="AH31" s="72"/>
      <c r="AI31" s="37">
        <f t="shared" si="5"/>
        <v>0</v>
      </c>
      <c r="AJ31" s="75">
        <f t="shared" si="6"/>
        <v>0</v>
      </c>
      <c r="AK31" s="155">
        <f t="shared" si="7"/>
        <v>0</v>
      </c>
      <c r="AL31" s="145"/>
      <c r="AM31" s="46"/>
    </row>
    <row r="32" spans="1:39" s="111" customFormat="1" ht="5.0999999999999996" customHeight="1">
      <c r="A32" s="98"/>
      <c r="B32" s="99"/>
      <c r="C32" s="100"/>
      <c r="D32" s="101"/>
      <c r="E32" s="101"/>
      <c r="F32" s="102"/>
      <c r="G32" s="101"/>
      <c r="H32" s="101"/>
      <c r="I32" s="101"/>
      <c r="J32" s="101"/>
      <c r="K32" s="101"/>
      <c r="L32" s="101"/>
      <c r="M32" s="103">
        <f t="shared" si="16"/>
        <v>0</v>
      </c>
      <c r="N32" s="104">
        <f>A32</f>
        <v>0</v>
      </c>
      <c r="O32" s="98"/>
      <c r="P32" s="105">
        <f t="shared" si="10"/>
        <v>0</v>
      </c>
      <c r="Q32" s="105">
        <f t="shared" si="11"/>
        <v>0</v>
      </c>
      <c r="R32" s="105">
        <f>E32*0.5*2/3</f>
        <v>0</v>
      </c>
      <c r="S32" s="105">
        <f t="shared" si="12"/>
        <v>0</v>
      </c>
      <c r="T32" s="105">
        <f t="shared" si="1"/>
        <v>0</v>
      </c>
      <c r="U32" s="105">
        <f t="shared" si="2"/>
        <v>0</v>
      </c>
      <c r="V32" s="105"/>
      <c r="W32" s="105"/>
      <c r="X32" s="106">
        <f t="shared" si="13"/>
        <v>0</v>
      </c>
      <c r="Y32" s="107">
        <f t="shared" si="14"/>
        <v>0</v>
      </c>
      <c r="Z32" s="108">
        <f t="shared" si="15"/>
        <v>0</v>
      </c>
      <c r="AA32" s="127"/>
      <c r="AB32" s="107"/>
      <c r="AC32" s="108">
        <f t="shared" si="8"/>
        <v>0</v>
      </c>
      <c r="AD32" s="109">
        <f t="shared" si="3"/>
        <v>0</v>
      </c>
      <c r="AE32" s="134"/>
      <c r="AF32" s="108">
        <f t="shared" si="9"/>
        <v>0</v>
      </c>
      <c r="AG32" s="127">
        <f t="shared" si="4"/>
        <v>0</v>
      </c>
      <c r="AH32" s="141"/>
      <c r="AI32" s="108">
        <f t="shared" si="5"/>
        <v>0</v>
      </c>
      <c r="AJ32" s="109">
        <f t="shared" si="6"/>
        <v>0</v>
      </c>
      <c r="AK32" s="156">
        <f t="shared" si="7"/>
        <v>0</v>
      </c>
      <c r="AL32" s="146"/>
      <c r="AM32" s="110"/>
    </row>
    <row r="33" spans="1:39" ht="11.25" customHeight="1">
      <c r="A33" s="42">
        <v>7</v>
      </c>
      <c r="B33" s="64" t="s">
        <v>54</v>
      </c>
      <c r="C33" s="78">
        <v>195</v>
      </c>
      <c r="D33" s="44"/>
      <c r="E33" s="44"/>
      <c r="F33" s="48">
        <v>2</v>
      </c>
      <c r="G33" s="44">
        <v>9</v>
      </c>
      <c r="H33" s="49">
        <v>1</v>
      </c>
      <c r="I33" s="44">
        <v>1170</v>
      </c>
      <c r="J33" s="44"/>
      <c r="K33" s="44"/>
      <c r="L33" s="44"/>
      <c r="M33" s="79">
        <f t="shared" si="16"/>
        <v>1170</v>
      </c>
      <c r="N33" s="69">
        <f>A33</f>
        <v>7</v>
      </c>
      <c r="O33" s="42">
        <v>1</v>
      </c>
      <c r="P33" s="43">
        <f t="shared" si="10"/>
        <v>0</v>
      </c>
      <c r="Q33" s="43">
        <f t="shared" si="11"/>
        <v>0</v>
      </c>
      <c r="R33" s="43">
        <f>E33*0.5*2/3</f>
        <v>0</v>
      </c>
      <c r="S33" s="43">
        <f t="shared" si="12"/>
        <v>0</v>
      </c>
      <c r="T33" s="43">
        <f t="shared" si="1"/>
        <v>9</v>
      </c>
      <c r="U33" s="43">
        <f t="shared" si="2"/>
        <v>1170</v>
      </c>
      <c r="V33" s="43">
        <f>H33*10*0.5</f>
        <v>5</v>
      </c>
      <c r="W33" s="43">
        <f>M33</f>
        <v>1170</v>
      </c>
      <c r="X33" s="84">
        <f>P33*Q33+R33*S33+T33*U33+V33*W33</f>
        <v>16380</v>
      </c>
      <c r="Y33" s="95">
        <f t="shared" si="14"/>
        <v>16380</v>
      </c>
      <c r="Z33" s="37">
        <f t="shared" si="15"/>
        <v>2.0084430170604404</v>
      </c>
      <c r="AA33" s="83">
        <f>Z33</f>
        <v>2.0084430170604404</v>
      </c>
      <c r="AB33" s="95"/>
      <c r="AC33" s="37">
        <f t="shared" si="8"/>
        <v>0</v>
      </c>
      <c r="AD33" s="75">
        <f t="shared" si="3"/>
        <v>0</v>
      </c>
      <c r="AE33" s="71"/>
      <c r="AF33" s="37">
        <f t="shared" si="9"/>
        <v>0</v>
      </c>
      <c r="AG33" s="83">
        <f t="shared" si="4"/>
        <v>0</v>
      </c>
      <c r="AH33" s="72"/>
      <c r="AI33" s="37">
        <f t="shared" si="5"/>
        <v>0</v>
      </c>
      <c r="AJ33" s="75">
        <f t="shared" si="6"/>
        <v>0</v>
      </c>
      <c r="AK33" s="155">
        <f t="shared" si="7"/>
        <v>1.477812371953072</v>
      </c>
      <c r="AL33" s="145" t="s">
        <v>60</v>
      </c>
      <c r="AM33" s="46"/>
    </row>
    <row r="34" spans="1:39" s="111" customFormat="1" ht="5.0999999999999996" customHeight="1">
      <c r="A34" s="98"/>
      <c r="B34" s="99"/>
      <c r="C34" s="100"/>
      <c r="D34" s="101"/>
      <c r="E34" s="101"/>
      <c r="F34" s="102"/>
      <c r="G34" s="101"/>
      <c r="H34" s="101"/>
      <c r="I34" s="101"/>
      <c r="J34" s="101"/>
      <c r="K34" s="101"/>
      <c r="L34" s="101"/>
      <c r="M34" s="103"/>
      <c r="N34" s="104"/>
      <c r="O34" s="98"/>
      <c r="P34" s="105">
        <f t="shared" si="10"/>
        <v>0</v>
      </c>
      <c r="Q34" s="105">
        <f t="shared" si="11"/>
        <v>0</v>
      </c>
      <c r="R34" s="105"/>
      <c r="S34" s="105">
        <f t="shared" si="12"/>
        <v>0</v>
      </c>
      <c r="T34" s="105">
        <f t="shared" si="1"/>
        <v>0</v>
      </c>
      <c r="U34" s="105">
        <f t="shared" si="2"/>
        <v>0</v>
      </c>
      <c r="V34" s="105">
        <f t="shared" ref="V34:V92" si="17">H34*10</f>
        <v>0</v>
      </c>
      <c r="W34" s="105"/>
      <c r="X34" s="106">
        <f t="shared" ref="X34:X92" si="18">P34*Q34+R34*S34+T34*U34+V34*W34</f>
        <v>0</v>
      </c>
      <c r="Y34" s="107">
        <f t="shared" si="14"/>
        <v>0</v>
      </c>
      <c r="Z34" s="108">
        <f t="shared" si="15"/>
        <v>0</v>
      </c>
      <c r="AA34" s="127"/>
      <c r="AB34" s="107"/>
      <c r="AC34" s="108">
        <f t="shared" si="8"/>
        <v>0</v>
      </c>
      <c r="AD34" s="109">
        <f t="shared" si="3"/>
        <v>0</v>
      </c>
      <c r="AE34" s="133"/>
      <c r="AF34" s="108">
        <f t="shared" si="9"/>
        <v>0</v>
      </c>
      <c r="AG34" s="127">
        <f t="shared" si="4"/>
        <v>0</v>
      </c>
      <c r="AH34" s="141"/>
      <c r="AI34" s="108">
        <f t="shared" si="5"/>
        <v>0</v>
      </c>
      <c r="AJ34" s="109">
        <f t="shared" si="6"/>
        <v>0</v>
      </c>
      <c r="AK34" s="156">
        <f t="shared" si="7"/>
        <v>0</v>
      </c>
      <c r="AL34" s="146"/>
      <c r="AM34" s="110"/>
    </row>
    <row r="35" spans="1:39" ht="11.1" customHeight="1">
      <c r="A35" s="42">
        <v>8</v>
      </c>
      <c r="B35" s="64" t="s">
        <v>105</v>
      </c>
      <c r="C35" s="78">
        <v>196</v>
      </c>
      <c r="D35" s="44"/>
      <c r="E35" s="44"/>
      <c r="F35" s="48">
        <v>1</v>
      </c>
      <c r="G35" s="44">
        <v>5</v>
      </c>
      <c r="H35" s="44"/>
      <c r="I35" s="44">
        <v>1170</v>
      </c>
      <c r="J35" s="44"/>
      <c r="K35" s="44"/>
      <c r="L35" s="44"/>
      <c r="M35" s="79">
        <f t="shared" ref="M35:M82" si="19">SUM(I35:L35)</f>
        <v>1170</v>
      </c>
      <c r="N35" s="69">
        <f>A35</f>
        <v>8</v>
      </c>
      <c r="O35" s="42">
        <v>1</v>
      </c>
      <c r="P35" s="43">
        <f t="shared" si="10"/>
        <v>0</v>
      </c>
      <c r="Q35" s="43">
        <f t="shared" si="11"/>
        <v>0</v>
      </c>
      <c r="R35" s="43">
        <f>E35*0.5*2/3</f>
        <v>0</v>
      </c>
      <c r="S35" s="43">
        <f t="shared" si="12"/>
        <v>0</v>
      </c>
      <c r="T35" s="43">
        <f t="shared" si="1"/>
        <v>5</v>
      </c>
      <c r="U35" s="43">
        <f t="shared" si="2"/>
        <v>1170</v>
      </c>
      <c r="V35" s="43">
        <f t="shared" si="17"/>
        <v>0</v>
      </c>
      <c r="W35" s="43"/>
      <c r="X35" s="84">
        <f t="shared" si="18"/>
        <v>5850</v>
      </c>
      <c r="Y35" s="95">
        <f t="shared" si="14"/>
        <v>5850</v>
      </c>
      <c r="Z35" s="37">
        <f t="shared" si="15"/>
        <v>0.71730107752158589</v>
      </c>
      <c r="AA35" s="83">
        <f>Z35</f>
        <v>0.71730107752158589</v>
      </c>
      <c r="AB35" s="95"/>
      <c r="AC35" s="37">
        <f t="shared" si="8"/>
        <v>0</v>
      </c>
      <c r="AD35" s="75">
        <f t="shared" si="3"/>
        <v>0</v>
      </c>
      <c r="AE35" s="71"/>
      <c r="AF35" s="37">
        <f t="shared" si="9"/>
        <v>0</v>
      </c>
      <c r="AG35" s="83">
        <f t="shared" si="4"/>
        <v>0</v>
      </c>
      <c r="AH35" s="72"/>
      <c r="AI35" s="37">
        <f t="shared" si="5"/>
        <v>0</v>
      </c>
      <c r="AJ35" s="75">
        <f t="shared" si="6"/>
        <v>0</v>
      </c>
      <c r="AK35" s="155">
        <f t="shared" si="7"/>
        <v>0.5277901328403829</v>
      </c>
      <c r="AL35" s="145"/>
      <c r="AM35" s="46"/>
    </row>
    <row r="36" spans="1:39" s="111" customFormat="1" ht="5.0999999999999996" customHeight="1">
      <c r="A36" s="98"/>
      <c r="B36" s="99"/>
      <c r="C36" s="100"/>
      <c r="D36" s="101"/>
      <c r="E36" s="101"/>
      <c r="F36" s="102"/>
      <c r="G36" s="101"/>
      <c r="H36" s="101"/>
      <c r="I36" s="101"/>
      <c r="J36" s="101"/>
      <c r="K36" s="101"/>
      <c r="L36" s="101"/>
      <c r="M36" s="103">
        <f t="shared" si="19"/>
        <v>0</v>
      </c>
      <c r="N36" s="104">
        <f t="shared" ref="N36:N155" si="20">A36</f>
        <v>0</v>
      </c>
      <c r="O36" s="98"/>
      <c r="P36" s="105">
        <f t="shared" si="10"/>
        <v>0</v>
      </c>
      <c r="Q36" s="105">
        <f t="shared" si="11"/>
        <v>0</v>
      </c>
      <c r="R36" s="105">
        <f>E36*0.5*2/3</f>
        <v>0</v>
      </c>
      <c r="S36" s="105">
        <f t="shared" si="12"/>
        <v>0</v>
      </c>
      <c r="T36" s="105">
        <f t="shared" si="1"/>
        <v>0</v>
      </c>
      <c r="U36" s="105">
        <f t="shared" si="2"/>
        <v>0</v>
      </c>
      <c r="V36" s="105">
        <f t="shared" si="17"/>
        <v>0</v>
      </c>
      <c r="W36" s="105"/>
      <c r="X36" s="106">
        <f t="shared" si="18"/>
        <v>0</v>
      </c>
      <c r="Y36" s="107">
        <f t="shared" si="14"/>
        <v>0</v>
      </c>
      <c r="Z36" s="108">
        <f t="shared" si="15"/>
        <v>0</v>
      </c>
      <c r="AA36" s="127">
        <f t="shared" ref="AA36:AA94" si="21">Z36</f>
        <v>0</v>
      </c>
      <c r="AB36" s="107"/>
      <c r="AC36" s="108">
        <f t="shared" si="8"/>
        <v>0</v>
      </c>
      <c r="AD36" s="109">
        <f t="shared" si="3"/>
        <v>0</v>
      </c>
      <c r="AE36" s="133"/>
      <c r="AF36" s="108">
        <f t="shared" si="9"/>
        <v>0</v>
      </c>
      <c r="AG36" s="127">
        <f t="shared" si="4"/>
        <v>0</v>
      </c>
      <c r="AH36" s="141"/>
      <c r="AI36" s="108">
        <f t="shared" si="5"/>
        <v>0</v>
      </c>
      <c r="AJ36" s="109">
        <f t="shared" si="6"/>
        <v>0</v>
      </c>
      <c r="AK36" s="156">
        <f t="shared" si="7"/>
        <v>0</v>
      </c>
      <c r="AL36" s="146"/>
      <c r="AM36" s="110"/>
    </row>
    <row r="37" spans="1:39" ht="11.25" customHeight="1">
      <c r="A37" s="42">
        <v>9</v>
      </c>
      <c r="B37" s="64" t="s">
        <v>55</v>
      </c>
      <c r="C37" s="78">
        <v>199</v>
      </c>
      <c r="D37" s="44"/>
      <c r="E37" s="44"/>
      <c r="F37" s="48">
        <v>2</v>
      </c>
      <c r="G37" s="44">
        <v>9</v>
      </c>
      <c r="H37" s="44"/>
      <c r="I37" s="44">
        <v>1170</v>
      </c>
      <c r="J37" s="44"/>
      <c r="K37" s="44"/>
      <c r="L37" s="44"/>
      <c r="M37" s="79">
        <f t="shared" si="19"/>
        <v>1170</v>
      </c>
      <c r="N37" s="69">
        <f t="shared" si="20"/>
        <v>9</v>
      </c>
      <c r="O37" s="42">
        <v>1</v>
      </c>
      <c r="P37" s="43">
        <f t="shared" si="10"/>
        <v>0</v>
      </c>
      <c r="Q37" s="43">
        <f t="shared" si="11"/>
        <v>0</v>
      </c>
      <c r="R37" s="43"/>
      <c r="S37" s="43">
        <f t="shared" si="12"/>
        <v>0</v>
      </c>
      <c r="T37" s="43">
        <f t="shared" si="1"/>
        <v>9</v>
      </c>
      <c r="U37" s="43">
        <f t="shared" si="2"/>
        <v>1170</v>
      </c>
      <c r="V37" s="43">
        <f t="shared" si="17"/>
        <v>0</v>
      </c>
      <c r="W37" s="43"/>
      <c r="X37" s="84">
        <f t="shared" si="18"/>
        <v>10530</v>
      </c>
      <c r="Y37" s="95">
        <f t="shared" si="14"/>
        <v>10530</v>
      </c>
      <c r="Z37" s="37">
        <f t="shared" si="15"/>
        <v>1.2911419395388546</v>
      </c>
      <c r="AA37" s="83">
        <f t="shared" si="21"/>
        <v>1.2911419395388546</v>
      </c>
      <c r="AB37" s="95"/>
      <c r="AC37" s="37">
        <f t="shared" si="8"/>
        <v>0</v>
      </c>
      <c r="AD37" s="75">
        <f t="shared" si="3"/>
        <v>0</v>
      </c>
      <c r="AE37" s="71"/>
      <c r="AF37" s="37">
        <f t="shared" si="9"/>
        <v>0</v>
      </c>
      <c r="AG37" s="83">
        <f t="shared" si="4"/>
        <v>0</v>
      </c>
      <c r="AH37" s="72"/>
      <c r="AI37" s="37">
        <f t="shared" si="5"/>
        <v>0</v>
      </c>
      <c r="AJ37" s="75">
        <f t="shared" si="6"/>
        <v>0</v>
      </c>
      <c r="AK37" s="155">
        <f t="shared" si="7"/>
        <v>0.95002223911268924</v>
      </c>
      <c r="AL37" s="145"/>
      <c r="AM37" s="46"/>
    </row>
    <row r="38" spans="1:39" s="111" customFormat="1" ht="5.0999999999999996" customHeight="1">
      <c r="A38" s="98"/>
      <c r="B38" s="99"/>
      <c r="C38" s="100"/>
      <c r="D38" s="101"/>
      <c r="E38" s="101"/>
      <c r="F38" s="102"/>
      <c r="G38" s="101"/>
      <c r="H38" s="101"/>
      <c r="I38" s="101"/>
      <c r="J38" s="101"/>
      <c r="K38" s="101"/>
      <c r="L38" s="101"/>
      <c r="M38" s="103">
        <f t="shared" si="19"/>
        <v>0</v>
      </c>
      <c r="N38" s="104">
        <f t="shared" si="20"/>
        <v>0</v>
      </c>
      <c r="O38" s="98"/>
      <c r="P38" s="105">
        <f t="shared" si="10"/>
        <v>0</v>
      </c>
      <c r="Q38" s="105">
        <f t="shared" si="11"/>
        <v>0</v>
      </c>
      <c r="R38" s="105">
        <f>E38*0.5*2/3</f>
        <v>0</v>
      </c>
      <c r="S38" s="105">
        <f t="shared" si="12"/>
        <v>0</v>
      </c>
      <c r="T38" s="105">
        <f t="shared" si="1"/>
        <v>0</v>
      </c>
      <c r="U38" s="105">
        <f t="shared" si="2"/>
        <v>0</v>
      </c>
      <c r="V38" s="105">
        <f t="shared" si="17"/>
        <v>0</v>
      </c>
      <c r="W38" s="105"/>
      <c r="X38" s="106">
        <f t="shared" si="18"/>
        <v>0</v>
      </c>
      <c r="Y38" s="107">
        <f t="shared" si="14"/>
        <v>0</v>
      </c>
      <c r="Z38" s="108">
        <f t="shared" si="15"/>
        <v>0</v>
      </c>
      <c r="AA38" s="127">
        <f t="shared" si="21"/>
        <v>0</v>
      </c>
      <c r="AB38" s="107"/>
      <c r="AC38" s="108">
        <f t="shared" si="8"/>
        <v>0</v>
      </c>
      <c r="AD38" s="109">
        <f t="shared" si="3"/>
        <v>0</v>
      </c>
      <c r="AE38" s="131"/>
      <c r="AF38" s="108">
        <f t="shared" si="9"/>
        <v>0</v>
      </c>
      <c r="AG38" s="127">
        <f t="shared" si="4"/>
        <v>0</v>
      </c>
      <c r="AH38" s="141"/>
      <c r="AI38" s="108">
        <f t="shared" si="5"/>
        <v>0</v>
      </c>
      <c r="AJ38" s="109">
        <f t="shared" si="6"/>
        <v>0</v>
      </c>
      <c r="AK38" s="156">
        <f t="shared" si="7"/>
        <v>0</v>
      </c>
      <c r="AL38" s="146"/>
      <c r="AM38" s="110"/>
    </row>
    <row r="39" spans="1:39" ht="10.5" customHeight="1">
      <c r="A39" s="42">
        <v>10</v>
      </c>
      <c r="B39" s="64" t="s">
        <v>56</v>
      </c>
      <c r="C39" s="78">
        <v>200</v>
      </c>
      <c r="D39" s="44">
        <v>0.22</v>
      </c>
      <c r="E39" s="44"/>
      <c r="F39" s="48">
        <v>2</v>
      </c>
      <c r="G39" s="44">
        <v>9</v>
      </c>
      <c r="H39" s="44"/>
      <c r="I39" s="44">
        <v>1170</v>
      </c>
      <c r="J39" s="44"/>
      <c r="K39" s="44"/>
      <c r="L39" s="44"/>
      <c r="M39" s="79">
        <f t="shared" si="19"/>
        <v>1170</v>
      </c>
      <c r="N39" s="69">
        <f t="shared" si="20"/>
        <v>10</v>
      </c>
      <c r="O39" s="42">
        <v>1</v>
      </c>
      <c r="P39" s="43">
        <f t="shared" si="10"/>
        <v>0.22</v>
      </c>
      <c r="Q39" s="43">
        <f t="shared" si="11"/>
        <v>1170</v>
      </c>
      <c r="R39" s="43"/>
      <c r="S39" s="43">
        <f t="shared" si="12"/>
        <v>0</v>
      </c>
      <c r="T39" s="43">
        <f t="shared" si="1"/>
        <v>9</v>
      </c>
      <c r="U39" s="43">
        <f t="shared" si="2"/>
        <v>1170</v>
      </c>
      <c r="V39" s="43">
        <f t="shared" si="17"/>
        <v>0</v>
      </c>
      <c r="W39" s="43"/>
      <c r="X39" s="84">
        <f t="shared" si="18"/>
        <v>10787.4</v>
      </c>
      <c r="Y39" s="95">
        <f t="shared" si="14"/>
        <v>10787.4</v>
      </c>
      <c r="Z39" s="37">
        <f t="shared" si="15"/>
        <v>1.3227031869498045</v>
      </c>
      <c r="AA39" s="83">
        <f t="shared" si="21"/>
        <v>1.3227031869498045</v>
      </c>
      <c r="AB39" s="95"/>
      <c r="AC39" s="37">
        <f t="shared" si="8"/>
        <v>0</v>
      </c>
      <c r="AD39" s="75">
        <f t="shared" si="3"/>
        <v>0</v>
      </c>
      <c r="AE39" s="132"/>
      <c r="AF39" s="37">
        <f t="shared" si="9"/>
        <v>0</v>
      </c>
      <c r="AG39" s="83">
        <f t="shared" si="4"/>
        <v>0</v>
      </c>
      <c r="AH39" s="72"/>
      <c r="AI39" s="37">
        <f t="shared" si="5"/>
        <v>0</v>
      </c>
      <c r="AJ39" s="75">
        <f t="shared" si="6"/>
        <v>0</v>
      </c>
      <c r="AK39" s="155">
        <f t="shared" si="7"/>
        <v>0.97324500495766619</v>
      </c>
      <c r="AL39" s="145"/>
      <c r="AM39" s="46"/>
    </row>
    <row r="40" spans="1:39" s="111" customFormat="1" ht="5.0999999999999996" customHeight="1">
      <c r="A40" s="98"/>
      <c r="B40" s="99"/>
      <c r="C40" s="100"/>
      <c r="D40" s="101"/>
      <c r="E40" s="101"/>
      <c r="F40" s="102"/>
      <c r="G40" s="101"/>
      <c r="H40" s="101"/>
      <c r="I40" s="101"/>
      <c r="J40" s="101"/>
      <c r="K40" s="101"/>
      <c r="L40" s="101"/>
      <c r="M40" s="103">
        <f t="shared" si="19"/>
        <v>0</v>
      </c>
      <c r="N40" s="104">
        <f t="shared" si="20"/>
        <v>0</v>
      </c>
      <c r="O40" s="98"/>
      <c r="P40" s="105">
        <f t="shared" si="10"/>
        <v>0</v>
      </c>
      <c r="Q40" s="105">
        <f t="shared" si="11"/>
        <v>0</v>
      </c>
      <c r="R40" s="105">
        <f>E40*0.5*3/3</f>
        <v>0</v>
      </c>
      <c r="S40" s="105">
        <f t="shared" si="12"/>
        <v>0</v>
      </c>
      <c r="T40" s="105">
        <f t="shared" si="1"/>
        <v>0</v>
      </c>
      <c r="U40" s="105">
        <f t="shared" si="2"/>
        <v>0</v>
      </c>
      <c r="V40" s="105">
        <f t="shared" si="17"/>
        <v>0</v>
      </c>
      <c r="W40" s="105"/>
      <c r="X40" s="106">
        <f t="shared" si="18"/>
        <v>0</v>
      </c>
      <c r="Y40" s="107">
        <f t="shared" si="14"/>
        <v>0</v>
      </c>
      <c r="Z40" s="108">
        <f t="shared" si="15"/>
        <v>0</v>
      </c>
      <c r="AA40" s="127">
        <f t="shared" si="21"/>
        <v>0</v>
      </c>
      <c r="AB40" s="107"/>
      <c r="AC40" s="108">
        <f t="shared" si="8"/>
        <v>0</v>
      </c>
      <c r="AD40" s="109">
        <f t="shared" si="3"/>
        <v>0</v>
      </c>
      <c r="AE40" s="133"/>
      <c r="AF40" s="108">
        <f t="shared" si="9"/>
        <v>0</v>
      </c>
      <c r="AG40" s="127">
        <f t="shared" si="4"/>
        <v>0</v>
      </c>
      <c r="AH40" s="141"/>
      <c r="AI40" s="108">
        <f t="shared" si="5"/>
        <v>0</v>
      </c>
      <c r="AJ40" s="109">
        <f t="shared" si="6"/>
        <v>0</v>
      </c>
      <c r="AK40" s="156">
        <f t="shared" si="7"/>
        <v>0</v>
      </c>
      <c r="AL40" s="146"/>
      <c r="AM40" s="110"/>
    </row>
    <row r="41" spans="1:39" ht="11.1" customHeight="1">
      <c r="A41" s="42">
        <v>11</v>
      </c>
      <c r="B41" s="64" t="s">
        <v>57</v>
      </c>
      <c r="C41" s="78">
        <v>201</v>
      </c>
      <c r="D41" s="44"/>
      <c r="E41" s="44"/>
      <c r="F41" s="48">
        <v>1</v>
      </c>
      <c r="G41" s="44">
        <v>5</v>
      </c>
      <c r="H41" s="44"/>
      <c r="I41" s="44">
        <v>1170</v>
      </c>
      <c r="J41" s="44"/>
      <c r="K41" s="44"/>
      <c r="L41" s="44"/>
      <c r="M41" s="79">
        <f t="shared" si="19"/>
        <v>1170</v>
      </c>
      <c r="N41" s="69">
        <f t="shared" si="20"/>
        <v>11</v>
      </c>
      <c r="O41" s="42">
        <v>1</v>
      </c>
      <c r="P41" s="43">
        <f t="shared" si="10"/>
        <v>0</v>
      </c>
      <c r="Q41" s="43">
        <f t="shared" si="11"/>
        <v>0</v>
      </c>
      <c r="R41" s="43">
        <f>E41*0.5*2/3</f>
        <v>0</v>
      </c>
      <c r="S41" s="43">
        <f t="shared" si="12"/>
        <v>0</v>
      </c>
      <c r="T41" s="43">
        <f t="shared" si="1"/>
        <v>5</v>
      </c>
      <c r="U41" s="43">
        <f t="shared" si="2"/>
        <v>1170</v>
      </c>
      <c r="V41" s="43">
        <f t="shared" si="17"/>
        <v>0</v>
      </c>
      <c r="W41" s="43"/>
      <c r="X41" s="84">
        <f t="shared" si="18"/>
        <v>5850</v>
      </c>
      <c r="Y41" s="95">
        <f t="shared" si="14"/>
        <v>5850</v>
      </c>
      <c r="Z41" s="37">
        <f t="shared" si="15"/>
        <v>0.71730107752158589</v>
      </c>
      <c r="AA41" s="83">
        <f t="shared" si="21"/>
        <v>0.71730107752158589</v>
      </c>
      <c r="AB41" s="95"/>
      <c r="AC41" s="37">
        <f t="shared" si="8"/>
        <v>0</v>
      </c>
      <c r="AD41" s="75">
        <f t="shared" si="3"/>
        <v>0</v>
      </c>
      <c r="AE41" s="71"/>
      <c r="AF41" s="37">
        <f t="shared" si="9"/>
        <v>0</v>
      </c>
      <c r="AG41" s="83">
        <f>AF41</f>
        <v>0</v>
      </c>
      <c r="AH41" s="72"/>
      <c r="AI41" s="37">
        <f t="shared" si="5"/>
        <v>0</v>
      </c>
      <c r="AJ41" s="75">
        <f t="shared" si="6"/>
        <v>0</v>
      </c>
      <c r="AK41" s="155">
        <f t="shared" si="7"/>
        <v>0.5277901328403829</v>
      </c>
      <c r="AL41" s="145"/>
      <c r="AM41" s="46"/>
    </row>
    <row r="42" spans="1:39" s="111" customFormat="1" ht="5.0999999999999996" customHeight="1">
      <c r="A42" s="98"/>
      <c r="B42" s="99"/>
      <c r="C42" s="100"/>
      <c r="D42" s="101"/>
      <c r="E42" s="101"/>
      <c r="F42" s="102"/>
      <c r="G42" s="101"/>
      <c r="H42" s="101"/>
      <c r="I42" s="101"/>
      <c r="J42" s="101"/>
      <c r="K42" s="101"/>
      <c r="L42" s="101"/>
      <c r="M42" s="103">
        <f t="shared" si="19"/>
        <v>0</v>
      </c>
      <c r="N42" s="104">
        <f t="shared" si="20"/>
        <v>0</v>
      </c>
      <c r="O42" s="98"/>
      <c r="P42" s="105">
        <f t="shared" ref="P42:P99" si="22">D42</f>
        <v>0</v>
      </c>
      <c r="Q42" s="105">
        <f t="shared" si="11"/>
        <v>0</v>
      </c>
      <c r="R42" s="105">
        <f t="shared" ref="R42:R99" si="23">E42*0.5*2/3</f>
        <v>0</v>
      </c>
      <c r="S42" s="105">
        <f t="shared" si="12"/>
        <v>0</v>
      </c>
      <c r="T42" s="105">
        <f t="shared" si="1"/>
        <v>0</v>
      </c>
      <c r="U42" s="105">
        <f t="shared" si="2"/>
        <v>0</v>
      </c>
      <c r="V42" s="105">
        <f t="shared" si="17"/>
        <v>0</v>
      </c>
      <c r="W42" s="105"/>
      <c r="X42" s="106">
        <f t="shared" si="18"/>
        <v>0</v>
      </c>
      <c r="Y42" s="107">
        <f t="shared" si="14"/>
        <v>0</v>
      </c>
      <c r="Z42" s="108">
        <f t="shared" si="15"/>
        <v>0</v>
      </c>
      <c r="AA42" s="127">
        <f t="shared" si="21"/>
        <v>0</v>
      </c>
      <c r="AB42" s="107"/>
      <c r="AC42" s="108">
        <f t="shared" si="8"/>
        <v>0</v>
      </c>
      <c r="AD42" s="109">
        <f t="shared" si="3"/>
        <v>0</v>
      </c>
      <c r="AE42" s="133"/>
      <c r="AF42" s="108">
        <f t="shared" si="9"/>
        <v>0</v>
      </c>
      <c r="AG42" s="127">
        <f t="shared" ref="AG42:AG99" si="24">AF42</f>
        <v>0</v>
      </c>
      <c r="AH42" s="141"/>
      <c r="AI42" s="108">
        <f t="shared" si="5"/>
        <v>0</v>
      </c>
      <c r="AJ42" s="109">
        <f t="shared" si="6"/>
        <v>0</v>
      </c>
      <c r="AK42" s="156">
        <f t="shared" si="7"/>
        <v>0</v>
      </c>
      <c r="AL42" s="146"/>
      <c r="AM42" s="110"/>
    </row>
    <row r="43" spans="1:39" ht="12" customHeight="1">
      <c r="A43" s="42">
        <v>12</v>
      </c>
      <c r="B43" s="64" t="s">
        <v>106</v>
      </c>
      <c r="C43" s="78">
        <v>202</v>
      </c>
      <c r="D43" s="44">
        <v>0.75</v>
      </c>
      <c r="E43" s="44"/>
      <c r="F43" s="48">
        <v>2</v>
      </c>
      <c r="G43" s="44">
        <v>9</v>
      </c>
      <c r="H43" s="44"/>
      <c r="I43" s="44">
        <v>1170</v>
      </c>
      <c r="J43" s="44"/>
      <c r="K43" s="44"/>
      <c r="L43" s="44"/>
      <c r="M43" s="79">
        <f t="shared" si="19"/>
        <v>1170</v>
      </c>
      <c r="N43" s="69">
        <f t="shared" si="20"/>
        <v>12</v>
      </c>
      <c r="O43" s="42">
        <v>1</v>
      </c>
      <c r="P43" s="43">
        <f t="shared" si="22"/>
        <v>0.75</v>
      </c>
      <c r="Q43" s="43">
        <f t="shared" si="11"/>
        <v>1170</v>
      </c>
      <c r="R43" s="43">
        <f t="shared" si="23"/>
        <v>0</v>
      </c>
      <c r="S43" s="43">
        <f t="shared" si="12"/>
        <v>0</v>
      </c>
      <c r="T43" s="43">
        <f t="shared" si="1"/>
        <v>9</v>
      </c>
      <c r="U43" s="43">
        <f t="shared" si="2"/>
        <v>1170</v>
      </c>
      <c r="V43" s="43">
        <f t="shared" si="17"/>
        <v>0</v>
      </c>
      <c r="W43" s="43"/>
      <c r="X43" s="84">
        <f t="shared" si="18"/>
        <v>11407.5</v>
      </c>
      <c r="Y43" s="95">
        <f>X43+X44</f>
        <v>11895</v>
      </c>
      <c r="Z43" s="37">
        <f t="shared" si="15"/>
        <v>1.4585121909605581</v>
      </c>
      <c r="AA43" s="83">
        <f t="shared" si="21"/>
        <v>1.4585121909605581</v>
      </c>
      <c r="AB43" s="95"/>
      <c r="AC43" s="37">
        <f t="shared" si="8"/>
        <v>0</v>
      </c>
      <c r="AD43" s="75">
        <f t="shared" si="3"/>
        <v>0</v>
      </c>
      <c r="AE43" s="132"/>
      <c r="AF43" s="37">
        <f t="shared" si="9"/>
        <v>0</v>
      </c>
      <c r="AG43" s="83">
        <f t="shared" si="24"/>
        <v>0</v>
      </c>
      <c r="AH43" s="72"/>
      <c r="AI43" s="37">
        <f t="shared" si="5"/>
        <v>0</v>
      </c>
      <c r="AJ43" s="75">
        <f t="shared" si="6"/>
        <v>0</v>
      </c>
      <c r="AK43" s="155">
        <f t="shared" si="7"/>
        <v>1.0731732701087786</v>
      </c>
      <c r="AL43" s="145"/>
      <c r="AM43" s="46"/>
    </row>
    <row r="44" spans="1:39" ht="11.25" customHeight="1">
      <c r="A44" s="42"/>
      <c r="B44" s="64"/>
      <c r="C44" s="78">
        <v>101</v>
      </c>
      <c r="D44" s="44"/>
      <c r="E44" s="44">
        <v>1.25</v>
      </c>
      <c r="F44" s="48"/>
      <c r="G44" s="44"/>
      <c r="H44" s="44"/>
      <c r="I44" s="44">
        <v>1170</v>
      </c>
      <c r="J44" s="44"/>
      <c r="K44" s="44"/>
      <c r="L44" s="44"/>
      <c r="M44" s="79">
        <f t="shared" si="19"/>
        <v>1170</v>
      </c>
      <c r="N44" s="69">
        <f t="shared" si="20"/>
        <v>0</v>
      </c>
      <c r="O44" s="42">
        <v>1</v>
      </c>
      <c r="P44" s="43">
        <f t="shared" si="22"/>
        <v>0</v>
      </c>
      <c r="Q44" s="43">
        <f t="shared" si="11"/>
        <v>0</v>
      </c>
      <c r="R44" s="43">
        <f t="shared" si="23"/>
        <v>0.41666666666666669</v>
      </c>
      <c r="S44" s="43">
        <f t="shared" si="12"/>
        <v>1170</v>
      </c>
      <c r="T44" s="43">
        <f t="shared" si="1"/>
        <v>0</v>
      </c>
      <c r="U44" s="43">
        <f t="shared" si="2"/>
        <v>0</v>
      </c>
      <c r="V44" s="43">
        <f t="shared" si="17"/>
        <v>0</v>
      </c>
      <c r="W44" s="43"/>
      <c r="X44" s="84">
        <f t="shared" si="18"/>
        <v>487.5</v>
      </c>
      <c r="Y44" s="95"/>
      <c r="Z44" s="37">
        <f t="shared" si="15"/>
        <v>0</v>
      </c>
      <c r="AA44" s="83">
        <f t="shared" si="21"/>
        <v>0</v>
      </c>
      <c r="AB44" s="95"/>
      <c r="AC44" s="37">
        <f t="shared" si="8"/>
        <v>0</v>
      </c>
      <c r="AD44" s="75">
        <f t="shared" si="3"/>
        <v>0</v>
      </c>
      <c r="AE44" s="132"/>
      <c r="AF44" s="37">
        <f t="shared" si="9"/>
        <v>0</v>
      </c>
      <c r="AG44" s="83">
        <f t="shared" si="24"/>
        <v>0</v>
      </c>
      <c r="AH44" s="72"/>
      <c r="AI44" s="37">
        <f t="shared" ref="AI44:AI76" si="25">AH44/$AH$205%</f>
        <v>0</v>
      </c>
      <c r="AJ44" s="75">
        <f t="shared" si="6"/>
        <v>0</v>
      </c>
      <c r="AK44" s="155">
        <f t="shared" si="7"/>
        <v>0</v>
      </c>
      <c r="AL44" s="145" t="s">
        <v>27</v>
      </c>
      <c r="AM44" s="46"/>
    </row>
    <row r="45" spans="1:39" s="111" customFormat="1" ht="5.0999999999999996" customHeight="1">
      <c r="A45" s="98"/>
      <c r="B45" s="99"/>
      <c r="C45" s="100"/>
      <c r="D45" s="101"/>
      <c r="E45" s="101"/>
      <c r="F45" s="102"/>
      <c r="G45" s="101"/>
      <c r="H45" s="101"/>
      <c r="I45" s="101"/>
      <c r="J45" s="101"/>
      <c r="K45" s="101"/>
      <c r="L45" s="101"/>
      <c r="M45" s="103">
        <f t="shared" si="19"/>
        <v>0</v>
      </c>
      <c r="N45" s="104">
        <f t="shared" si="20"/>
        <v>0</v>
      </c>
      <c r="O45" s="98"/>
      <c r="P45" s="105">
        <f t="shared" si="22"/>
        <v>0</v>
      </c>
      <c r="Q45" s="105">
        <f t="shared" si="11"/>
        <v>0</v>
      </c>
      <c r="R45" s="105">
        <f t="shared" si="23"/>
        <v>0</v>
      </c>
      <c r="S45" s="105">
        <f t="shared" si="12"/>
        <v>0</v>
      </c>
      <c r="T45" s="105">
        <f t="shared" si="1"/>
        <v>0</v>
      </c>
      <c r="U45" s="105">
        <f t="shared" si="2"/>
        <v>0</v>
      </c>
      <c r="V45" s="105">
        <f t="shared" si="17"/>
        <v>0</v>
      </c>
      <c r="W45" s="105"/>
      <c r="X45" s="106">
        <f t="shared" si="18"/>
        <v>0</v>
      </c>
      <c r="Y45" s="107">
        <f t="shared" si="14"/>
        <v>0</v>
      </c>
      <c r="Z45" s="108">
        <f t="shared" si="15"/>
        <v>0</v>
      </c>
      <c r="AA45" s="127">
        <f t="shared" si="21"/>
        <v>0</v>
      </c>
      <c r="AB45" s="107"/>
      <c r="AC45" s="108">
        <f t="shared" si="8"/>
        <v>0</v>
      </c>
      <c r="AD45" s="109">
        <f t="shared" si="3"/>
        <v>0</v>
      </c>
      <c r="AE45" s="131"/>
      <c r="AF45" s="108">
        <f t="shared" si="9"/>
        <v>0</v>
      </c>
      <c r="AG45" s="127">
        <f t="shared" si="24"/>
        <v>0</v>
      </c>
      <c r="AH45" s="141"/>
      <c r="AI45" s="108">
        <f t="shared" si="25"/>
        <v>0</v>
      </c>
      <c r="AJ45" s="109">
        <f t="shared" si="6"/>
        <v>0</v>
      </c>
      <c r="AK45" s="156">
        <f t="shared" si="7"/>
        <v>0</v>
      </c>
      <c r="AL45" s="146"/>
      <c r="AM45" s="110"/>
    </row>
    <row r="46" spans="1:39" ht="11.1" customHeight="1">
      <c r="A46" s="42">
        <v>13</v>
      </c>
      <c r="B46" s="65" t="s">
        <v>120</v>
      </c>
      <c r="C46" s="78">
        <v>203</v>
      </c>
      <c r="D46" s="44"/>
      <c r="E46" s="44"/>
      <c r="F46" s="48">
        <v>1</v>
      </c>
      <c r="G46" s="44">
        <v>5</v>
      </c>
      <c r="H46" s="44"/>
      <c r="I46" s="44">
        <v>1170</v>
      </c>
      <c r="J46" s="44"/>
      <c r="K46" s="44"/>
      <c r="L46" s="44"/>
      <c r="M46" s="79">
        <f t="shared" si="19"/>
        <v>1170</v>
      </c>
      <c r="N46" s="69">
        <f t="shared" si="20"/>
        <v>13</v>
      </c>
      <c r="O46" s="42">
        <v>1</v>
      </c>
      <c r="P46" s="43">
        <f t="shared" si="22"/>
        <v>0</v>
      </c>
      <c r="Q46" s="43">
        <f t="shared" si="11"/>
        <v>0</v>
      </c>
      <c r="R46" s="43">
        <f t="shared" si="23"/>
        <v>0</v>
      </c>
      <c r="S46" s="43">
        <f t="shared" si="12"/>
        <v>0</v>
      </c>
      <c r="T46" s="43">
        <f t="shared" si="1"/>
        <v>5</v>
      </c>
      <c r="U46" s="43">
        <f t="shared" si="2"/>
        <v>1170</v>
      </c>
      <c r="V46" s="43">
        <f t="shared" si="17"/>
        <v>0</v>
      </c>
      <c r="W46" s="43"/>
      <c r="X46" s="84">
        <f t="shared" si="18"/>
        <v>5850</v>
      </c>
      <c r="Y46" s="95">
        <f t="shared" si="14"/>
        <v>5850</v>
      </c>
      <c r="Z46" s="37">
        <f t="shared" si="15"/>
        <v>0.71730107752158589</v>
      </c>
      <c r="AA46" s="83">
        <f t="shared" si="21"/>
        <v>0.71730107752158589</v>
      </c>
      <c r="AB46" s="95"/>
      <c r="AC46" s="37">
        <f t="shared" si="8"/>
        <v>0</v>
      </c>
      <c r="AD46" s="75">
        <f t="shared" si="3"/>
        <v>0</v>
      </c>
      <c r="AE46" s="132"/>
      <c r="AF46" s="37">
        <f t="shared" si="9"/>
        <v>0</v>
      </c>
      <c r="AG46" s="83">
        <f t="shared" si="24"/>
        <v>0</v>
      </c>
      <c r="AH46" s="72"/>
      <c r="AI46" s="37">
        <f t="shared" si="25"/>
        <v>0</v>
      </c>
      <c r="AJ46" s="75">
        <f t="shared" si="6"/>
        <v>0</v>
      </c>
      <c r="AK46" s="155">
        <f t="shared" si="7"/>
        <v>0.5277901328403829</v>
      </c>
      <c r="AL46" s="145"/>
      <c r="AM46" s="46"/>
    </row>
    <row r="47" spans="1:39" s="111" customFormat="1" ht="5.0999999999999996" customHeight="1">
      <c r="A47" s="98"/>
      <c r="B47" s="99"/>
      <c r="C47" s="100"/>
      <c r="D47" s="101"/>
      <c r="E47" s="101"/>
      <c r="F47" s="102"/>
      <c r="G47" s="101"/>
      <c r="H47" s="101"/>
      <c r="I47" s="101"/>
      <c r="J47" s="101"/>
      <c r="K47" s="101"/>
      <c r="L47" s="101"/>
      <c r="M47" s="103">
        <f t="shared" si="19"/>
        <v>0</v>
      </c>
      <c r="N47" s="104">
        <f t="shared" si="20"/>
        <v>0</v>
      </c>
      <c r="O47" s="98"/>
      <c r="P47" s="105">
        <f t="shared" si="22"/>
        <v>0</v>
      </c>
      <c r="Q47" s="105">
        <f t="shared" si="11"/>
        <v>0</v>
      </c>
      <c r="R47" s="105">
        <f t="shared" si="23"/>
        <v>0</v>
      </c>
      <c r="S47" s="105">
        <f t="shared" si="12"/>
        <v>0</v>
      </c>
      <c r="T47" s="105">
        <f t="shared" si="1"/>
        <v>0</v>
      </c>
      <c r="U47" s="105">
        <f t="shared" si="2"/>
        <v>0</v>
      </c>
      <c r="V47" s="105">
        <f t="shared" si="17"/>
        <v>0</v>
      </c>
      <c r="W47" s="105"/>
      <c r="X47" s="106">
        <f t="shared" si="18"/>
        <v>0</v>
      </c>
      <c r="Y47" s="107">
        <f t="shared" si="14"/>
        <v>0</v>
      </c>
      <c r="Z47" s="108">
        <f t="shared" si="15"/>
        <v>0</v>
      </c>
      <c r="AA47" s="127">
        <f t="shared" si="21"/>
        <v>0</v>
      </c>
      <c r="AB47" s="107"/>
      <c r="AC47" s="108">
        <f t="shared" si="8"/>
        <v>0</v>
      </c>
      <c r="AD47" s="109">
        <f t="shared" si="3"/>
        <v>0</v>
      </c>
      <c r="AE47" s="131"/>
      <c r="AF47" s="108">
        <f t="shared" si="9"/>
        <v>0</v>
      </c>
      <c r="AG47" s="127">
        <f t="shared" si="24"/>
        <v>0</v>
      </c>
      <c r="AH47" s="141"/>
      <c r="AI47" s="108">
        <f t="shared" si="25"/>
        <v>0</v>
      </c>
      <c r="AJ47" s="109">
        <f t="shared" si="6"/>
        <v>0</v>
      </c>
      <c r="AK47" s="156">
        <f t="shared" si="7"/>
        <v>0</v>
      </c>
      <c r="AL47" s="146"/>
      <c r="AM47" s="110"/>
    </row>
    <row r="48" spans="1:39" ht="12" customHeight="1">
      <c r="A48" s="42">
        <v>14</v>
      </c>
      <c r="B48" s="64" t="s">
        <v>58</v>
      </c>
      <c r="C48" s="78">
        <v>204</v>
      </c>
      <c r="D48" s="44"/>
      <c r="E48" s="44"/>
      <c r="F48" s="48">
        <v>1</v>
      </c>
      <c r="G48" s="44">
        <v>5</v>
      </c>
      <c r="H48" s="44"/>
      <c r="I48" s="44">
        <v>1170</v>
      </c>
      <c r="J48" s="44"/>
      <c r="K48" s="44"/>
      <c r="L48" s="44"/>
      <c r="M48" s="79">
        <f t="shared" si="19"/>
        <v>1170</v>
      </c>
      <c r="N48" s="69">
        <f t="shared" si="20"/>
        <v>14</v>
      </c>
      <c r="O48" s="42">
        <v>1</v>
      </c>
      <c r="P48" s="43">
        <f t="shared" si="22"/>
        <v>0</v>
      </c>
      <c r="Q48" s="43">
        <f t="shared" si="11"/>
        <v>0</v>
      </c>
      <c r="R48" s="43">
        <f t="shared" si="23"/>
        <v>0</v>
      </c>
      <c r="S48" s="43">
        <f t="shared" si="12"/>
        <v>0</v>
      </c>
      <c r="T48" s="43">
        <f t="shared" si="1"/>
        <v>5</v>
      </c>
      <c r="U48" s="43">
        <f t="shared" si="2"/>
        <v>1170</v>
      </c>
      <c r="V48" s="43">
        <f t="shared" si="17"/>
        <v>0</v>
      </c>
      <c r="W48" s="43"/>
      <c r="X48" s="84">
        <f t="shared" si="18"/>
        <v>5850</v>
      </c>
      <c r="Y48" s="95">
        <f t="shared" si="14"/>
        <v>5850</v>
      </c>
      <c r="Z48" s="37">
        <f t="shared" si="15"/>
        <v>0.71730107752158589</v>
      </c>
      <c r="AA48" s="83">
        <f t="shared" si="21"/>
        <v>0.71730107752158589</v>
      </c>
      <c r="AB48" s="95"/>
      <c r="AC48" s="37">
        <f t="shared" si="8"/>
        <v>0</v>
      </c>
      <c r="AD48" s="75">
        <f t="shared" si="3"/>
        <v>0</v>
      </c>
      <c r="AE48" s="132"/>
      <c r="AF48" s="37">
        <f t="shared" si="9"/>
        <v>0</v>
      </c>
      <c r="AG48" s="83">
        <f t="shared" si="24"/>
        <v>0</v>
      </c>
      <c r="AH48" s="72"/>
      <c r="AI48" s="37">
        <f t="shared" si="25"/>
        <v>0</v>
      </c>
      <c r="AJ48" s="75">
        <f t="shared" si="6"/>
        <v>0</v>
      </c>
      <c r="AK48" s="155">
        <f t="shared" si="7"/>
        <v>0.5277901328403829</v>
      </c>
      <c r="AL48" s="145"/>
      <c r="AM48" s="46"/>
    </row>
    <row r="49" spans="1:39" s="111" customFormat="1" ht="5.0999999999999996" customHeight="1">
      <c r="A49" s="98"/>
      <c r="B49" s="99"/>
      <c r="C49" s="100"/>
      <c r="D49" s="101"/>
      <c r="E49" s="101"/>
      <c r="F49" s="102"/>
      <c r="G49" s="101"/>
      <c r="H49" s="101"/>
      <c r="I49" s="101"/>
      <c r="J49" s="101"/>
      <c r="K49" s="101"/>
      <c r="L49" s="101"/>
      <c r="M49" s="103">
        <f t="shared" si="19"/>
        <v>0</v>
      </c>
      <c r="N49" s="104">
        <f t="shared" si="20"/>
        <v>0</v>
      </c>
      <c r="O49" s="98"/>
      <c r="P49" s="105">
        <f t="shared" si="22"/>
        <v>0</v>
      </c>
      <c r="Q49" s="105">
        <f t="shared" si="11"/>
        <v>0</v>
      </c>
      <c r="R49" s="105">
        <f t="shared" si="23"/>
        <v>0</v>
      </c>
      <c r="S49" s="105">
        <f t="shared" si="12"/>
        <v>0</v>
      </c>
      <c r="T49" s="105">
        <f t="shared" si="1"/>
        <v>0</v>
      </c>
      <c r="U49" s="105">
        <f t="shared" si="2"/>
        <v>0</v>
      </c>
      <c r="V49" s="105">
        <f t="shared" si="17"/>
        <v>0</v>
      </c>
      <c r="W49" s="105"/>
      <c r="X49" s="106">
        <f t="shared" si="18"/>
        <v>0</v>
      </c>
      <c r="Y49" s="107">
        <f t="shared" si="14"/>
        <v>0</v>
      </c>
      <c r="Z49" s="108">
        <f t="shared" si="15"/>
        <v>0</v>
      </c>
      <c r="AA49" s="127">
        <f t="shared" si="21"/>
        <v>0</v>
      </c>
      <c r="AB49" s="107"/>
      <c r="AC49" s="108">
        <f t="shared" si="8"/>
        <v>0</v>
      </c>
      <c r="AD49" s="109">
        <f t="shared" si="3"/>
        <v>0</v>
      </c>
      <c r="AE49" s="131"/>
      <c r="AF49" s="108">
        <f t="shared" si="9"/>
        <v>0</v>
      </c>
      <c r="AG49" s="127">
        <f t="shared" si="24"/>
        <v>0</v>
      </c>
      <c r="AH49" s="141"/>
      <c r="AI49" s="108">
        <f t="shared" si="25"/>
        <v>0</v>
      </c>
      <c r="AJ49" s="109">
        <f t="shared" si="6"/>
        <v>0</v>
      </c>
      <c r="AK49" s="156">
        <f t="shared" si="7"/>
        <v>0</v>
      </c>
      <c r="AL49" s="146"/>
      <c r="AM49" s="110"/>
    </row>
    <row r="50" spans="1:39" ht="11.1" customHeight="1">
      <c r="A50" s="42">
        <v>15</v>
      </c>
      <c r="B50" s="64" t="s">
        <v>114</v>
      </c>
      <c r="C50" s="78">
        <v>206</v>
      </c>
      <c r="D50" s="44">
        <v>1.52</v>
      </c>
      <c r="E50" s="44"/>
      <c r="F50" s="48">
        <v>1</v>
      </c>
      <c r="G50" s="44">
        <v>5</v>
      </c>
      <c r="H50" s="44"/>
      <c r="I50" s="44">
        <v>1170</v>
      </c>
      <c r="J50" s="44"/>
      <c r="K50" s="44"/>
      <c r="L50" s="44"/>
      <c r="M50" s="79">
        <f t="shared" si="19"/>
        <v>1170</v>
      </c>
      <c r="N50" s="69">
        <f t="shared" si="20"/>
        <v>15</v>
      </c>
      <c r="O50" s="42">
        <v>1</v>
      </c>
      <c r="P50" s="43">
        <f t="shared" si="22"/>
        <v>1.52</v>
      </c>
      <c r="Q50" s="43">
        <f t="shared" si="11"/>
        <v>1170</v>
      </c>
      <c r="R50" s="43">
        <f t="shared" si="23"/>
        <v>0</v>
      </c>
      <c r="S50" s="43">
        <f t="shared" si="12"/>
        <v>0</v>
      </c>
      <c r="T50" s="43">
        <f t="shared" si="1"/>
        <v>5</v>
      </c>
      <c r="U50" s="43">
        <f t="shared" si="2"/>
        <v>1170</v>
      </c>
      <c r="V50" s="43">
        <f t="shared" si="17"/>
        <v>0</v>
      </c>
      <c r="W50" s="43"/>
      <c r="X50" s="84">
        <f t="shared" si="18"/>
        <v>7628.4</v>
      </c>
      <c r="Y50" s="95">
        <f>X50+X51+X52</f>
        <v>8205.6</v>
      </c>
      <c r="Z50" s="37">
        <f t="shared" si="15"/>
        <v>1.0061343114036112</v>
      </c>
      <c r="AA50" s="83">
        <f t="shared" si="21"/>
        <v>1.0061343114036112</v>
      </c>
      <c r="AB50" s="95"/>
      <c r="AC50" s="37">
        <f t="shared" si="8"/>
        <v>0</v>
      </c>
      <c r="AD50" s="75">
        <f t="shared" si="3"/>
        <v>0</v>
      </c>
      <c r="AE50" s="132"/>
      <c r="AF50" s="37">
        <f t="shared" si="9"/>
        <v>0</v>
      </c>
      <c r="AG50" s="83">
        <f t="shared" si="24"/>
        <v>0</v>
      </c>
      <c r="AH50" s="72"/>
      <c r="AI50" s="37">
        <f t="shared" si="25"/>
        <v>0</v>
      </c>
      <c r="AJ50" s="75">
        <f t="shared" si="6"/>
        <v>0</v>
      </c>
      <c r="AK50" s="155">
        <f t="shared" si="7"/>
        <v>0.74031362633077713</v>
      </c>
      <c r="AL50" s="145"/>
      <c r="AM50" s="46"/>
    </row>
    <row r="51" spans="1:39" ht="11.1" customHeight="1">
      <c r="A51" s="42"/>
      <c r="B51" s="64"/>
      <c r="C51" s="78">
        <v>623</v>
      </c>
      <c r="D51" s="44">
        <v>0.43</v>
      </c>
      <c r="E51" s="44"/>
      <c r="F51" s="48"/>
      <c r="G51" s="44"/>
      <c r="H51" s="44"/>
      <c r="I51" s="44">
        <v>1170</v>
      </c>
      <c r="J51" s="44"/>
      <c r="K51" s="44"/>
      <c r="L51" s="44"/>
      <c r="M51" s="79">
        <f t="shared" si="19"/>
        <v>1170</v>
      </c>
      <c r="N51" s="69">
        <f t="shared" si="20"/>
        <v>0</v>
      </c>
      <c r="O51" s="42">
        <v>1</v>
      </c>
      <c r="P51" s="43">
        <f t="shared" si="22"/>
        <v>0.43</v>
      </c>
      <c r="Q51" s="43">
        <f t="shared" si="11"/>
        <v>1170</v>
      </c>
      <c r="R51" s="43">
        <f t="shared" si="23"/>
        <v>0</v>
      </c>
      <c r="S51" s="43">
        <f t="shared" si="12"/>
        <v>0</v>
      </c>
      <c r="T51" s="43">
        <f t="shared" si="1"/>
        <v>0</v>
      </c>
      <c r="U51" s="43">
        <f t="shared" si="2"/>
        <v>0</v>
      </c>
      <c r="V51" s="43">
        <f t="shared" si="17"/>
        <v>0</v>
      </c>
      <c r="W51" s="43"/>
      <c r="X51" s="84">
        <f t="shared" si="18"/>
        <v>503.09999999999997</v>
      </c>
      <c r="Y51" s="95"/>
      <c r="Z51" s="37">
        <f t="shared" si="15"/>
        <v>0</v>
      </c>
      <c r="AA51" s="83">
        <f t="shared" si="21"/>
        <v>0</v>
      </c>
      <c r="AB51" s="95"/>
      <c r="AC51" s="37">
        <f t="shared" si="8"/>
        <v>0</v>
      </c>
      <c r="AD51" s="75">
        <f t="shared" si="3"/>
        <v>0</v>
      </c>
      <c r="AE51" s="132"/>
      <c r="AF51" s="37">
        <f t="shared" si="9"/>
        <v>0</v>
      </c>
      <c r="AG51" s="83">
        <f t="shared" si="24"/>
        <v>0</v>
      </c>
      <c r="AH51" s="72"/>
      <c r="AI51" s="37">
        <f t="shared" si="25"/>
        <v>0</v>
      </c>
      <c r="AJ51" s="75">
        <f t="shared" si="6"/>
        <v>0</v>
      </c>
      <c r="AK51" s="155">
        <f t="shared" si="7"/>
        <v>0</v>
      </c>
      <c r="AL51" s="145"/>
      <c r="AM51" s="46"/>
    </row>
    <row r="52" spans="1:39" ht="11.1" customHeight="1">
      <c r="A52" s="42"/>
      <c r="B52" s="64"/>
      <c r="C52" s="78">
        <v>263</v>
      </c>
      <c r="D52" s="44"/>
      <c r="E52" s="44">
        <v>0.19</v>
      </c>
      <c r="F52" s="48"/>
      <c r="G52" s="44"/>
      <c r="H52" s="44"/>
      <c r="I52" s="44">
        <v>1170</v>
      </c>
      <c r="J52" s="44"/>
      <c r="K52" s="44"/>
      <c r="L52" s="44"/>
      <c r="M52" s="79">
        <f t="shared" si="19"/>
        <v>1170</v>
      </c>
      <c r="N52" s="69"/>
      <c r="O52" s="42">
        <v>1</v>
      </c>
      <c r="P52" s="43">
        <f t="shared" si="22"/>
        <v>0</v>
      </c>
      <c r="Q52" s="43">
        <f>IF((D52)&gt;0,M52,)</f>
        <v>0</v>
      </c>
      <c r="R52" s="43">
        <f>E52*0.5*2/3</f>
        <v>6.3333333333333339E-2</v>
      </c>
      <c r="S52" s="43">
        <f>IF((E52)&gt;0,M52,)</f>
        <v>1170</v>
      </c>
      <c r="T52" s="43">
        <f t="shared" si="1"/>
        <v>0</v>
      </c>
      <c r="U52" s="43">
        <f>IF((F52)&gt;0,M52,)</f>
        <v>0</v>
      </c>
      <c r="V52" s="43">
        <f>H52*10</f>
        <v>0</v>
      </c>
      <c r="W52" s="43"/>
      <c r="X52" s="84">
        <f t="shared" si="18"/>
        <v>74.100000000000009</v>
      </c>
      <c r="Y52" s="95"/>
      <c r="Z52" s="37">
        <f t="shared" si="15"/>
        <v>0</v>
      </c>
      <c r="AA52" s="83">
        <f t="shared" si="21"/>
        <v>0</v>
      </c>
      <c r="AB52" s="95"/>
      <c r="AC52" s="37"/>
      <c r="AD52" s="75"/>
      <c r="AE52" s="132"/>
      <c r="AF52" s="37"/>
      <c r="AG52" s="83"/>
      <c r="AH52" s="72"/>
      <c r="AI52" s="37"/>
      <c r="AJ52" s="75"/>
      <c r="AK52" s="155"/>
      <c r="AL52" s="145" t="s">
        <v>27</v>
      </c>
      <c r="AM52" s="46"/>
    </row>
    <row r="53" spans="1:39" s="111" customFormat="1" ht="5.0999999999999996" customHeight="1">
      <c r="A53" s="98"/>
      <c r="B53" s="99"/>
      <c r="C53" s="100"/>
      <c r="D53" s="101"/>
      <c r="E53" s="101"/>
      <c r="F53" s="102"/>
      <c r="G53" s="101"/>
      <c r="H53" s="101"/>
      <c r="I53" s="101"/>
      <c r="J53" s="101"/>
      <c r="K53" s="101"/>
      <c r="L53" s="101"/>
      <c r="M53" s="103">
        <f t="shared" si="19"/>
        <v>0</v>
      </c>
      <c r="N53" s="104">
        <f t="shared" si="20"/>
        <v>0</v>
      </c>
      <c r="O53" s="98"/>
      <c r="P53" s="105">
        <f t="shared" si="22"/>
        <v>0</v>
      </c>
      <c r="Q53" s="105">
        <f t="shared" si="11"/>
        <v>0</v>
      </c>
      <c r="R53" s="105">
        <f t="shared" si="23"/>
        <v>0</v>
      </c>
      <c r="S53" s="105">
        <f t="shared" si="12"/>
        <v>0</v>
      </c>
      <c r="T53" s="105">
        <f t="shared" si="1"/>
        <v>0</v>
      </c>
      <c r="U53" s="105">
        <f t="shared" si="2"/>
        <v>0</v>
      </c>
      <c r="V53" s="105">
        <f t="shared" si="17"/>
        <v>0</v>
      </c>
      <c r="W53" s="105"/>
      <c r="X53" s="106">
        <f t="shared" si="18"/>
        <v>0</v>
      </c>
      <c r="Y53" s="107">
        <f t="shared" si="14"/>
        <v>0</v>
      </c>
      <c r="Z53" s="108">
        <f t="shared" si="15"/>
        <v>0</v>
      </c>
      <c r="AA53" s="127">
        <f t="shared" si="21"/>
        <v>0</v>
      </c>
      <c r="AB53" s="107"/>
      <c r="AC53" s="108">
        <f t="shared" si="8"/>
        <v>0</v>
      </c>
      <c r="AD53" s="109">
        <f t="shared" si="3"/>
        <v>0</v>
      </c>
      <c r="AE53" s="131"/>
      <c r="AF53" s="108">
        <f t="shared" si="9"/>
        <v>0</v>
      </c>
      <c r="AG53" s="127">
        <f t="shared" si="24"/>
        <v>0</v>
      </c>
      <c r="AH53" s="141"/>
      <c r="AI53" s="108">
        <f t="shared" si="25"/>
        <v>0</v>
      </c>
      <c r="AJ53" s="109">
        <f t="shared" si="6"/>
        <v>0</v>
      </c>
      <c r="AK53" s="156">
        <f t="shared" si="7"/>
        <v>0</v>
      </c>
      <c r="AL53" s="146"/>
      <c r="AM53" s="110"/>
    </row>
    <row r="54" spans="1:39" ht="12" customHeight="1">
      <c r="A54" s="42">
        <v>16</v>
      </c>
      <c r="B54" s="64" t="s">
        <v>61</v>
      </c>
      <c r="C54" s="78">
        <v>217</v>
      </c>
      <c r="D54" s="44">
        <v>1.98</v>
      </c>
      <c r="E54" s="44">
        <v>0.31</v>
      </c>
      <c r="F54" s="48"/>
      <c r="G54" s="44"/>
      <c r="H54" s="44"/>
      <c r="I54" s="44">
        <v>180</v>
      </c>
      <c r="J54" s="44"/>
      <c r="K54" s="44"/>
      <c r="L54" s="44"/>
      <c r="M54" s="79">
        <f t="shared" si="19"/>
        <v>180</v>
      </c>
      <c r="N54" s="69">
        <f t="shared" si="20"/>
        <v>16</v>
      </c>
      <c r="O54" s="42">
        <v>1</v>
      </c>
      <c r="P54" s="43">
        <f t="shared" si="22"/>
        <v>1.98</v>
      </c>
      <c r="Q54" s="43">
        <f t="shared" si="11"/>
        <v>180</v>
      </c>
      <c r="R54" s="43">
        <f t="shared" si="23"/>
        <v>0.10333333333333333</v>
      </c>
      <c r="S54" s="43">
        <f t="shared" si="12"/>
        <v>180</v>
      </c>
      <c r="T54" s="43">
        <f t="shared" si="1"/>
        <v>0</v>
      </c>
      <c r="U54" s="43">
        <f t="shared" si="2"/>
        <v>0</v>
      </c>
      <c r="V54" s="43">
        <f t="shared" si="17"/>
        <v>0</v>
      </c>
      <c r="W54" s="43">
        <f>M54</f>
        <v>180</v>
      </c>
      <c r="X54" s="84">
        <f t="shared" si="18"/>
        <v>375</v>
      </c>
      <c r="Y54" s="95">
        <f>X54+X55</f>
        <v>22605</v>
      </c>
      <c r="Z54" s="37">
        <f t="shared" si="15"/>
        <v>2.7717249328846925</v>
      </c>
      <c r="AA54" s="83">
        <f t="shared" si="21"/>
        <v>2.7717249328846925</v>
      </c>
      <c r="AB54" s="95"/>
      <c r="AC54" s="37">
        <f t="shared" si="8"/>
        <v>0</v>
      </c>
      <c r="AD54" s="75">
        <f t="shared" si="3"/>
        <v>0</v>
      </c>
      <c r="AE54" s="132"/>
      <c r="AF54" s="37">
        <f t="shared" si="9"/>
        <v>0</v>
      </c>
      <c r="AG54" s="83">
        <f t="shared" si="24"/>
        <v>0</v>
      </c>
      <c r="AH54" s="72"/>
      <c r="AI54" s="37">
        <f t="shared" si="25"/>
        <v>0</v>
      </c>
      <c r="AJ54" s="75">
        <f t="shared" si="6"/>
        <v>0</v>
      </c>
      <c r="AK54" s="155">
        <f t="shared" si="7"/>
        <v>2.0394352056165568</v>
      </c>
      <c r="AL54" s="145" t="s">
        <v>27</v>
      </c>
      <c r="AM54" s="46"/>
    </row>
    <row r="55" spans="1:39" ht="12" customHeight="1">
      <c r="A55" s="42"/>
      <c r="B55" s="64"/>
      <c r="C55" s="78"/>
      <c r="D55" s="44"/>
      <c r="E55" s="44"/>
      <c r="F55" s="48">
        <v>2</v>
      </c>
      <c r="G55" s="44">
        <v>9</v>
      </c>
      <c r="H55" s="44">
        <v>1</v>
      </c>
      <c r="I55" s="44">
        <v>1170</v>
      </c>
      <c r="J55" s="44"/>
      <c r="K55" s="44"/>
      <c r="L55" s="44"/>
      <c r="M55" s="79">
        <f t="shared" si="19"/>
        <v>1170</v>
      </c>
      <c r="N55" s="69"/>
      <c r="O55" s="42">
        <v>1</v>
      </c>
      <c r="P55" s="43"/>
      <c r="Q55" s="43"/>
      <c r="R55" s="43"/>
      <c r="S55" s="43"/>
      <c r="T55" s="43">
        <f t="shared" si="1"/>
        <v>9</v>
      </c>
      <c r="U55" s="43">
        <f t="shared" si="2"/>
        <v>1170</v>
      </c>
      <c r="V55" s="43">
        <v>10</v>
      </c>
      <c r="W55" s="43">
        <f>M55</f>
        <v>1170</v>
      </c>
      <c r="X55" s="84">
        <f t="shared" si="18"/>
        <v>22230</v>
      </c>
      <c r="Y55" s="95"/>
      <c r="Z55" s="37"/>
      <c r="AA55" s="83"/>
      <c r="AB55" s="95"/>
      <c r="AC55" s="37"/>
      <c r="AD55" s="75"/>
      <c r="AE55" s="132"/>
      <c r="AF55" s="37"/>
      <c r="AG55" s="83"/>
      <c r="AH55" s="72"/>
      <c r="AI55" s="37">
        <f t="shared" si="25"/>
        <v>0</v>
      </c>
      <c r="AJ55" s="75">
        <f t="shared" si="6"/>
        <v>0</v>
      </c>
      <c r="AK55" s="155">
        <f t="shared" si="7"/>
        <v>0</v>
      </c>
      <c r="AL55" s="145"/>
      <c r="AM55" s="46"/>
    </row>
    <row r="56" spans="1:39" s="111" customFormat="1" ht="5.0999999999999996" customHeight="1">
      <c r="A56" s="98"/>
      <c r="B56" s="99"/>
      <c r="C56" s="100"/>
      <c r="D56" s="101"/>
      <c r="E56" s="101"/>
      <c r="F56" s="102"/>
      <c r="G56" s="101"/>
      <c r="H56" s="101"/>
      <c r="I56" s="101"/>
      <c r="J56" s="101"/>
      <c r="K56" s="101"/>
      <c r="L56" s="101"/>
      <c r="M56" s="103">
        <f t="shared" si="19"/>
        <v>0</v>
      </c>
      <c r="N56" s="104">
        <f t="shared" si="20"/>
        <v>0</v>
      </c>
      <c r="O56" s="98"/>
      <c r="P56" s="105">
        <f t="shared" si="22"/>
        <v>0</v>
      </c>
      <c r="Q56" s="105">
        <f t="shared" ref="Q56:Q82" si="26">IF((D56)&gt;0,M56,)</f>
        <v>0</v>
      </c>
      <c r="R56" s="105">
        <f t="shared" si="23"/>
        <v>0</v>
      </c>
      <c r="S56" s="105">
        <f t="shared" ref="S56:S82" si="27">IF((E56)&gt;0,M56,)</f>
        <v>0</v>
      </c>
      <c r="T56" s="105">
        <f t="shared" si="1"/>
        <v>0</v>
      </c>
      <c r="U56" s="105">
        <f t="shared" si="2"/>
        <v>0</v>
      </c>
      <c r="V56" s="105">
        <f t="shared" si="17"/>
        <v>0</v>
      </c>
      <c r="W56" s="105"/>
      <c r="X56" s="106">
        <f t="shared" si="18"/>
        <v>0</v>
      </c>
      <c r="Y56" s="107">
        <f t="shared" si="14"/>
        <v>0</v>
      </c>
      <c r="Z56" s="108">
        <f>Y56/$Y$205%</f>
        <v>0</v>
      </c>
      <c r="AA56" s="127">
        <f t="shared" si="21"/>
        <v>0</v>
      </c>
      <c r="AB56" s="107"/>
      <c r="AC56" s="108">
        <f>AB56/$AB$205%</f>
        <v>0</v>
      </c>
      <c r="AD56" s="109">
        <f t="shared" si="3"/>
        <v>0</v>
      </c>
      <c r="AE56" s="131"/>
      <c r="AF56" s="108">
        <f>AE56/$AE$205%</f>
        <v>0</v>
      </c>
      <c r="AG56" s="127">
        <f t="shared" si="24"/>
        <v>0</v>
      </c>
      <c r="AH56" s="141"/>
      <c r="AI56" s="108">
        <f t="shared" si="25"/>
        <v>0</v>
      </c>
      <c r="AJ56" s="109">
        <f t="shared" si="6"/>
        <v>0</v>
      </c>
      <c r="AK56" s="156">
        <f t="shared" si="7"/>
        <v>0</v>
      </c>
      <c r="AL56" s="146"/>
      <c r="AM56" s="110"/>
    </row>
    <row r="57" spans="1:39" ht="12" customHeight="1">
      <c r="A57" s="42">
        <v>17</v>
      </c>
      <c r="B57" s="64" t="s">
        <v>62</v>
      </c>
      <c r="C57" s="78">
        <v>218</v>
      </c>
      <c r="D57" s="44">
        <v>0.55000000000000004</v>
      </c>
      <c r="E57" s="44"/>
      <c r="F57" s="48">
        <v>2</v>
      </c>
      <c r="G57" s="44">
        <v>9</v>
      </c>
      <c r="H57" s="44"/>
      <c r="I57" s="44">
        <v>1170</v>
      </c>
      <c r="J57" s="44"/>
      <c r="K57" s="44"/>
      <c r="L57" s="44"/>
      <c r="M57" s="79">
        <f t="shared" si="19"/>
        <v>1170</v>
      </c>
      <c r="N57" s="69">
        <f t="shared" si="20"/>
        <v>17</v>
      </c>
      <c r="O57" s="42">
        <v>1</v>
      </c>
      <c r="P57" s="43">
        <f t="shared" si="22"/>
        <v>0.55000000000000004</v>
      </c>
      <c r="Q57" s="43">
        <f t="shared" si="26"/>
        <v>1170</v>
      </c>
      <c r="R57" s="43">
        <f t="shared" si="23"/>
        <v>0</v>
      </c>
      <c r="S57" s="43">
        <f t="shared" si="27"/>
        <v>0</v>
      </c>
      <c r="T57" s="43">
        <f t="shared" si="1"/>
        <v>9</v>
      </c>
      <c r="U57" s="43">
        <f t="shared" si="2"/>
        <v>1170</v>
      </c>
      <c r="V57" s="43">
        <f t="shared" si="17"/>
        <v>0</v>
      </c>
      <c r="W57" s="43"/>
      <c r="X57" s="84">
        <f t="shared" si="18"/>
        <v>11173.5</v>
      </c>
      <c r="Y57" s="95">
        <f>X57+X58+X60</f>
        <v>12107.866666666667</v>
      </c>
      <c r="Z57" s="37">
        <f>Y57/$Y$205%</f>
        <v>1.4846129583739647</v>
      </c>
      <c r="AA57" s="83">
        <f t="shared" si="21"/>
        <v>1.4846129583739647</v>
      </c>
      <c r="AB57" s="95"/>
      <c r="AC57" s="37">
        <f>AB57/$AB$205%</f>
        <v>0</v>
      </c>
      <c r="AD57" s="75">
        <f t="shared" si="3"/>
        <v>0</v>
      </c>
      <c r="AE57" s="132">
        <f>X59</f>
        <v>253.39999999999998</v>
      </c>
      <c r="AF57" s="37">
        <f>AE57/$AE$205%</f>
        <v>9.3733816675297756</v>
      </c>
      <c r="AG57" s="83">
        <f t="shared" si="24"/>
        <v>9.3733816675297756</v>
      </c>
      <c r="AH57" s="72"/>
      <c r="AI57" s="37">
        <f t="shared" si="25"/>
        <v>0</v>
      </c>
      <c r="AJ57" s="75">
        <f t="shared" si="6"/>
        <v>0</v>
      </c>
      <c r="AK57" s="155">
        <f t="shared" si="7"/>
        <v>1.7110214048285286</v>
      </c>
      <c r="AL57" s="145"/>
      <c r="AM57" s="46"/>
    </row>
    <row r="58" spans="1:39" ht="11.1" customHeight="1">
      <c r="A58" s="42"/>
      <c r="B58" s="64"/>
      <c r="C58" s="78">
        <v>596</v>
      </c>
      <c r="D58" s="44">
        <v>2.38</v>
      </c>
      <c r="E58" s="44">
        <v>0.1</v>
      </c>
      <c r="F58" s="48"/>
      <c r="G58" s="44"/>
      <c r="H58" s="44"/>
      <c r="I58" s="44">
        <v>350</v>
      </c>
      <c r="J58" s="44"/>
      <c r="K58" s="44"/>
      <c r="L58" s="44"/>
      <c r="M58" s="79">
        <f t="shared" si="19"/>
        <v>350</v>
      </c>
      <c r="N58" s="69">
        <f t="shared" si="20"/>
        <v>0</v>
      </c>
      <c r="O58" s="42">
        <v>1</v>
      </c>
      <c r="P58" s="43">
        <f t="shared" si="22"/>
        <v>2.38</v>
      </c>
      <c r="Q58" s="43">
        <f t="shared" si="26"/>
        <v>350</v>
      </c>
      <c r="R58" s="43">
        <f t="shared" si="23"/>
        <v>3.3333333333333333E-2</v>
      </c>
      <c r="S58" s="43">
        <f t="shared" si="27"/>
        <v>350</v>
      </c>
      <c r="T58" s="43">
        <f t="shared" si="1"/>
        <v>0</v>
      </c>
      <c r="U58" s="43">
        <f t="shared" si="2"/>
        <v>0</v>
      </c>
      <c r="V58" s="43">
        <f t="shared" si="17"/>
        <v>0</v>
      </c>
      <c r="W58" s="43"/>
      <c r="X58" s="84">
        <f t="shared" si="18"/>
        <v>844.66666666666663</v>
      </c>
      <c r="Y58" s="95"/>
      <c r="Z58" s="37">
        <f>Y58/$Y$205%</f>
        <v>0</v>
      </c>
      <c r="AA58" s="83">
        <f t="shared" si="21"/>
        <v>0</v>
      </c>
      <c r="AB58" s="95"/>
      <c r="AC58" s="37">
        <f>AB58/$AB$205%</f>
        <v>0</v>
      </c>
      <c r="AD58" s="75">
        <f t="shared" si="3"/>
        <v>0</v>
      </c>
      <c r="AE58" s="132"/>
      <c r="AF58" s="37">
        <f>AE58/$AE$205%</f>
        <v>0</v>
      </c>
      <c r="AG58" s="83">
        <f t="shared" si="24"/>
        <v>0</v>
      </c>
      <c r="AH58" s="72"/>
      <c r="AI58" s="37">
        <f t="shared" si="25"/>
        <v>0</v>
      </c>
      <c r="AJ58" s="75">
        <f t="shared" si="6"/>
        <v>0</v>
      </c>
      <c r="AK58" s="155">
        <f t="shared" si="7"/>
        <v>0</v>
      </c>
      <c r="AL58" s="145" t="s">
        <v>27</v>
      </c>
      <c r="AM58" s="46"/>
    </row>
    <row r="59" spans="1:39" ht="11.1" customHeight="1">
      <c r="A59" s="42"/>
      <c r="B59" s="64"/>
      <c r="C59" s="78"/>
      <c r="D59" s="44">
        <v>2.38</v>
      </c>
      <c r="E59" s="44">
        <v>0.1</v>
      </c>
      <c r="F59" s="48"/>
      <c r="G59" s="44"/>
      <c r="H59" s="44"/>
      <c r="I59" s="44"/>
      <c r="J59" s="44"/>
      <c r="K59" s="44">
        <v>105</v>
      </c>
      <c r="L59" s="44"/>
      <c r="M59" s="79">
        <f t="shared" si="19"/>
        <v>105</v>
      </c>
      <c r="N59" s="69"/>
      <c r="O59" s="42">
        <v>3</v>
      </c>
      <c r="P59" s="43">
        <f>D59</f>
        <v>2.38</v>
      </c>
      <c r="Q59" s="43">
        <f t="shared" si="26"/>
        <v>105</v>
      </c>
      <c r="R59" s="43">
        <f>E59*0.5*2/3</f>
        <v>3.3333333333333333E-2</v>
      </c>
      <c r="S59" s="43">
        <f t="shared" si="27"/>
        <v>105</v>
      </c>
      <c r="T59" s="43">
        <f t="shared" si="1"/>
        <v>0</v>
      </c>
      <c r="U59" s="43"/>
      <c r="V59" s="43"/>
      <c r="W59" s="43"/>
      <c r="X59" s="85">
        <f t="shared" si="18"/>
        <v>253.39999999999998</v>
      </c>
      <c r="Y59" s="95"/>
      <c r="Z59" s="37"/>
      <c r="AA59" s="83"/>
      <c r="AB59" s="95"/>
      <c r="AC59" s="37"/>
      <c r="AD59" s="75"/>
      <c r="AE59" s="132"/>
      <c r="AF59" s="37"/>
      <c r="AG59" s="83"/>
      <c r="AH59" s="72"/>
      <c r="AI59" s="37">
        <f t="shared" si="25"/>
        <v>0</v>
      </c>
      <c r="AJ59" s="75">
        <f t="shared" si="6"/>
        <v>0</v>
      </c>
      <c r="AK59" s="155">
        <f t="shared" si="7"/>
        <v>0</v>
      </c>
      <c r="AL59" s="145"/>
      <c r="AM59" s="46"/>
    </row>
    <row r="60" spans="1:39" ht="11.1" customHeight="1">
      <c r="A60" s="42"/>
      <c r="B60" s="64"/>
      <c r="C60" s="78">
        <v>264</v>
      </c>
      <c r="D60" s="44"/>
      <c r="E60" s="44">
        <v>0.23</v>
      </c>
      <c r="F60" s="48"/>
      <c r="G60" s="44"/>
      <c r="H60" s="44"/>
      <c r="I60" s="44">
        <v>1170</v>
      </c>
      <c r="J60" s="44"/>
      <c r="K60" s="44"/>
      <c r="L60" s="44"/>
      <c r="M60" s="79">
        <f t="shared" si="19"/>
        <v>1170</v>
      </c>
      <c r="N60" s="69">
        <f t="shared" si="20"/>
        <v>0</v>
      </c>
      <c r="O60" s="42">
        <v>1</v>
      </c>
      <c r="P60" s="43">
        <f t="shared" si="22"/>
        <v>0</v>
      </c>
      <c r="Q60" s="43">
        <f t="shared" si="26"/>
        <v>0</v>
      </c>
      <c r="R60" s="43">
        <f t="shared" si="23"/>
        <v>7.6666666666666675E-2</v>
      </c>
      <c r="S60" s="43">
        <f t="shared" si="27"/>
        <v>1170</v>
      </c>
      <c r="T60" s="43">
        <f t="shared" si="1"/>
        <v>0</v>
      </c>
      <c r="U60" s="43">
        <f t="shared" ref="U60:U82" si="28">IF((F60)&gt;0,M60,)</f>
        <v>0</v>
      </c>
      <c r="V60" s="43">
        <f t="shared" si="17"/>
        <v>0</v>
      </c>
      <c r="W60" s="43"/>
      <c r="X60" s="84">
        <f t="shared" si="18"/>
        <v>89.7</v>
      </c>
      <c r="Y60" s="95"/>
      <c r="Z60" s="37">
        <f t="shared" ref="Z60:Z82" si="29">Y60/$Y$205%</f>
        <v>0</v>
      </c>
      <c r="AA60" s="83">
        <f t="shared" si="21"/>
        <v>0</v>
      </c>
      <c r="AB60" s="95"/>
      <c r="AC60" s="37">
        <f t="shared" ref="AC60:AC70" si="30">AB60/$AB$205%</f>
        <v>0</v>
      </c>
      <c r="AD60" s="75">
        <f t="shared" si="3"/>
        <v>0</v>
      </c>
      <c r="AE60" s="132"/>
      <c r="AF60" s="37">
        <f t="shared" ref="AF60:AF82" si="31">AE60/$AE$205%</f>
        <v>0</v>
      </c>
      <c r="AG60" s="83">
        <f t="shared" si="24"/>
        <v>0</v>
      </c>
      <c r="AH60" s="72"/>
      <c r="AI60" s="37">
        <f t="shared" si="25"/>
        <v>0</v>
      </c>
      <c r="AJ60" s="75">
        <f t="shared" si="6"/>
        <v>0</v>
      </c>
      <c r="AK60" s="155">
        <f t="shared" si="7"/>
        <v>0</v>
      </c>
      <c r="AL60" s="145" t="s">
        <v>27</v>
      </c>
      <c r="AM60" s="46"/>
    </row>
    <row r="61" spans="1:39" s="111" customFormat="1" ht="5.0999999999999996" customHeight="1">
      <c r="A61" s="98"/>
      <c r="B61" s="99"/>
      <c r="C61" s="100"/>
      <c r="D61" s="101"/>
      <c r="E61" s="101"/>
      <c r="F61" s="102"/>
      <c r="G61" s="101"/>
      <c r="H61" s="101"/>
      <c r="I61" s="101"/>
      <c r="J61" s="101"/>
      <c r="K61" s="101"/>
      <c r="L61" s="101"/>
      <c r="M61" s="103">
        <f t="shared" si="19"/>
        <v>0</v>
      </c>
      <c r="N61" s="104">
        <f t="shared" si="20"/>
        <v>0</v>
      </c>
      <c r="O61" s="98"/>
      <c r="P61" s="105">
        <f t="shared" si="22"/>
        <v>0</v>
      </c>
      <c r="Q61" s="105">
        <f t="shared" si="26"/>
        <v>0</v>
      </c>
      <c r="R61" s="105">
        <f t="shared" si="23"/>
        <v>0</v>
      </c>
      <c r="S61" s="105">
        <f t="shared" si="27"/>
        <v>0</v>
      </c>
      <c r="T61" s="105">
        <f t="shared" si="1"/>
        <v>0</v>
      </c>
      <c r="U61" s="105">
        <f t="shared" si="28"/>
        <v>0</v>
      </c>
      <c r="V61" s="105">
        <f t="shared" si="17"/>
        <v>0</v>
      </c>
      <c r="W61" s="105"/>
      <c r="X61" s="106">
        <f t="shared" si="18"/>
        <v>0</v>
      </c>
      <c r="Y61" s="107">
        <f t="shared" si="14"/>
        <v>0</v>
      </c>
      <c r="Z61" s="108">
        <f t="shared" si="29"/>
        <v>0</v>
      </c>
      <c r="AA61" s="127">
        <f t="shared" si="21"/>
        <v>0</v>
      </c>
      <c r="AB61" s="107"/>
      <c r="AC61" s="108">
        <f t="shared" si="30"/>
        <v>0</v>
      </c>
      <c r="AD61" s="109">
        <f t="shared" si="3"/>
        <v>0</v>
      </c>
      <c r="AE61" s="131"/>
      <c r="AF61" s="108">
        <f t="shared" si="31"/>
        <v>0</v>
      </c>
      <c r="AG61" s="127">
        <f t="shared" si="24"/>
        <v>0</v>
      </c>
      <c r="AH61" s="141"/>
      <c r="AI61" s="108">
        <f t="shared" si="25"/>
        <v>0</v>
      </c>
      <c r="AJ61" s="109">
        <f t="shared" si="6"/>
        <v>0</v>
      </c>
      <c r="AK61" s="156">
        <f t="shared" si="7"/>
        <v>0</v>
      </c>
      <c r="AL61" s="146"/>
      <c r="AM61" s="110"/>
    </row>
    <row r="62" spans="1:39" ht="11.25" customHeight="1">
      <c r="A62" s="42">
        <v>18</v>
      </c>
      <c r="B62" s="64" t="s">
        <v>96</v>
      </c>
      <c r="C62" s="78">
        <v>221</v>
      </c>
      <c r="D62" s="44"/>
      <c r="E62" s="44"/>
      <c r="F62" s="48">
        <v>1</v>
      </c>
      <c r="G62" s="44">
        <v>5</v>
      </c>
      <c r="H62" s="44">
        <v>1</v>
      </c>
      <c r="I62" s="44">
        <v>1170</v>
      </c>
      <c r="J62" s="44"/>
      <c r="K62" s="44"/>
      <c r="L62" s="44"/>
      <c r="M62" s="79">
        <f t="shared" si="19"/>
        <v>1170</v>
      </c>
      <c r="N62" s="69">
        <f t="shared" si="20"/>
        <v>18</v>
      </c>
      <c r="O62" s="42">
        <v>1</v>
      </c>
      <c r="P62" s="43">
        <f t="shared" si="22"/>
        <v>0</v>
      </c>
      <c r="Q62" s="43">
        <f t="shared" si="26"/>
        <v>0</v>
      </c>
      <c r="R62" s="43">
        <f t="shared" si="23"/>
        <v>0</v>
      </c>
      <c r="S62" s="43">
        <f t="shared" si="27"/>
        <v>0</v>
      </c>
      <c r="T62" s="43">
        <f t="shared" si="1"/>
        <v>5</v>
      </c>
      <c r="U62" s="43">
        <f t="shared" si="28"/>
        <v>1170</v>
      </c>
      <c r="V62" s="43">
        <f>H62*20</f>
        <v>20</v>
      </c>
      <c r="W62" s="43">
        <v>1170</v>
      </c>
      <c r="X62" s="84">
        <f t="shared" si="18"/>
        <v>29250</v>
      </c>
      <c r="Y62" s="95">
        <f t="shared" si="14"/>
        <v>29250</v>
      </c>
      <c r="Z62" s="37">
        <f t="shared" si="29"/>
        <v>3.5865053876079296</v>
      </c>
      <c r="AA62" s="83">
        <f t="shared" si="21"/>
        <v>3.5865053876079296</v>
      </c>
      <c r="AB62" s="95"/>
      <c r="AC62" s="37">
        <f t="shared" si="30"/>
        <v>0</v>
      </c>
      <c r="AD62" s="75">
        <f t="shared" si="3"/>
        <v>0</v>
      </c>
      <c r="AE62" s="132"/>
      <c r="AF62" s="37">
        <f t="shared" si="31"/>
        <v>0</v>
      </c>
      <c r="AG62" s="83">
        <f t="shared" si="24"/>
        <v>0</v>
      </c>
      <c r="AH62" s="72"/>
      <c r="AI62" s="37">
        <f t="shared" si="25"/>
        <v>0</v>
      </c>
      <c r="AJ62" s="75">
        <f t="shared" si="6"/>
        <v>0</v>
      </c>
      <c r="AK62" s="155">
        <f t="shared" si="7"/>
        <v>2.6389506642019147</v>
      </c>
      <c r="AL62" s="145" t="s">
        <v>63</v>
      </c>
      <c r="AM62" s="46"/>
    </row>
    <row r="63" spans="1:39" s="111" customFormat="1" ht="5.0999999999999996" customHeight="1">
      <c r="A63" s="98"/>
      <c r="B63" s="99"/>
      <c r="C63" s="100"/>
      <c r="D63" s="101"/>
      <c r="E63" s="101"/>
      <c r="F63" s="102"/>
      <c r="G63" s="101"/>
      <c r="H63" s="101"/>
      <c r="I63" s="101"/>
      <c r="J63" s="101"/>
      <c r="K63" s="101"/>
      <c r="L63" s="101"/>
      <c r="M63" s="103">
        <f t="shared" si="19"/>
        <v>0</v>
      </c>
      <c r="N63" s="104">
        <f t="shared" si="20"/>
        <v>0</v>
      </c>
      <c r="O63" s="98"/>
      <c r="P63" s="105">
        <f t="shared" si="22"/>
        <v>0</v>
      </c>
      <c r="Q63" s="105">
        <f t="shared" si="26"/>
        <v>0</v>
      </c>
      <c r="R63" s="105">
        <f t="shared" si="23"/>
        <v>0</v>
      </c>
      <c r="S63" s="105">
        <f t="shared" si="27"/>
        <v>0</v>
      </c>
      <c r="T63" s="105">
        <f t="shared" si="1"/>
        <v>0</v>
      </c>
      <c r="U63" s="105">
        <f t="shared" si="28"/>
        <v>0</v>
      </c>
      <c r="V63" s="105">
        <f t="shared" si="17"/>
        <v>0</v>
      </c>
      <c r="W63" s="105"/>
      <c r="X63" s="106">
        <f t="shared" si="18"/>
        <v>0</v>
      </c>
      <c r="Y63" s="107">
        <f t="shared" si="14"/>
        <v>0</v>
      </c>
      <c r="Z63" s="108">
        <f t="shared" si="29"/>
        <v>0</v>
      </c>
      <c r="AA63" s="127">
        <f t="shared" si="21"/>
        <v>0</v>
      </c>
      <c r="AB63" s="107"/>
      <c r="AC63" s="108">
        <f t="shared" si="30"/>
        <v>0</v>
      </c>
      <c r="AD63" s="109">
        <f t="shared" si="3"/>
        <v>0</v>
      </c>
      <c r="AE63" s="131"/>
      <c r="AF63" s="108">
        <f t="shared" si="31"/>
        <v>0</v>
      </c>
      <c r="AG63" s="127">
        <f t="shared" si="24"/>
        <v>0</v>
      </c>
      <c r="AH63" s="141"/>
      <c r="AI63" s="108">
        <f t="shared" si="25"/>
        <v>0</v>
      </c>
      <c r="AJ63" s="109">
        <f t="shared" si="6"/>
        <v>0</v>
      </c>
      <c r="AK63" s="156">
        <f t="shared" si="7"/>
        <v>0</v>
      </c>
      <c r="AL63" s="146"/>
      <c r="AM63" s="110"/>
    </row>
    <row r="64" spans="1:39" ht="11.25" customHeight="1">
      <c r="A64" s="42">
        <v>19</v>
      </c>
      <c r="B64" s="64" t="s">
        <v>103</v>
      </c>
      <c r="C64" s="78">
        <v>222</v>
      </c>
      <c r="D64" s="44"/>
      <c r="E64" s="44"/>
      <c r="F64" s="48">
        <v>2</v>
      </c>
      <c r="G64" s="44">
        <v>9</v>
      </c>
      <c r="H64" s="44">
        <v>1</v>
      </c>
      <c r="I64" s="44">
        <v>1170</v>
      </c>
      <c r="J64" s="44"/>
      <c r="K64" s="44"/>
      <c r="L64" s="44"/>
      <c r="M64" s="79">
        <f t="shared" si="19"/>
        <v>1170</v>
      </c>
      <c r="N64" s="69">
        <f t="shared" si="20"/>
        <v>19</v>
      </c>
      <c r="O64" s="42">
        <v>1</v>
      </c>
      <c r="P64" s="43">
        <f t="shared" si="22"/>
        <v>0</v>
      </c>
      <c r="Q64" s="43">
        <f t="shared" si="26"/>
        <v>0</v>
      </c>
      <c r="R64" s="43">
        <f t="shared" si="23"/>
        <v>0</v>
      </c>
      <c r="S64" s="43">
        <f t="shared" si="27"/>
        <v>0</v>
      </c>
      <c r="T64" s="43">
        <f t="shared" si="1"/>
        <v>9</v>
      </c>
      <c r="U64" s="43">
        <f t="shared" si="28"/>
        <v>1170</v>
      </c>
      <c r="V64" s="43">
        <f>H64*10</f>
        <v>10</v>
      </c>
      <c r="W64" s="43">
        <v>1170</v>
      </c>
      <c r="X64" s="84">
        <f t="shared" si="18"/>
        <v>22230</v>
      </c>
      <c r="Y64" s="95">
        <f t="shared" si="14"/>
        <v>22230</v>
      </c>
      <c r="Z64" s="37">
        <f t="shared" si="29"/>
        <v>2.7257440945820264</v>
      </c>
      <c r="AA64" s="83">
        <f t="shared" si="21"/>
        <v>2.7257440945820264</v>
      </c>
      <c r="AB64" s="95"/>
      <c r="AC64" s="37">
        <f t="shared" si="30"/>
        <v>0</v>
      </c>
      <c r="AD64" s="75">
        <f t="shared" si="3"/>
        <v>0</v>
      </c>
      <c r="AE64" s="132"/>
      <c r="AF64" s="37">
        <f t="shared" si="31"/>
        <v>0</v>
      </c>
      <c r="AG64" s="83">
        <f t="shared" si="24"/>
        <v>0</v>
      </c>
      <c r="AH64" s="72"/>
      <c r="AI64" s="37">
        <f t="shared" si="25"/>
        <v>0</v>
      </c>
      <c r="AJ64" s="75">
        <f t="shared" si="6"/>
        <v>0</v>
      </c>
      <c r="AK64" s="155">
        <f t="shared" si="7"/>
        <v>2.0056025047934551</v>
      </c>
      <c r="AL64" s="145"/>
      <c r="AM64" s="46"/>
    </row>
    <row r="65" spans="1:39" s="111" customFormat="1" ht="5.0999999999999996" customHeight="1">
      <c r="A65" s="98"/>
      <c r="B65" s="99"/>
      <c r="C65" s="100"/>
      <c r="D65" s="101"/>
      <c r="E65" s="101"/>
      <c r="F65" s="102"/>
      <c r="G65" s="101"/>
      <c r="H65" s="101"/>
      <c r="I65" s="101"/>
      <c r="J65" s="101"/>
      <c r="K65" s="101"/>
      <c r="L65" s="101"/>
      <c r="M65" s="103">
        <f t="shared" si="19"/>
        <v>0</v>
      </c>
      <c r="N65" s="104">
        <f t="shared" si="20"/>
        <v>0</v>
      </c>
      <c r="O65" s="98"/>
      <c r="P65" s="105">
        <f t="shared" si="22"/>
        <v>0</v>
      </c>
      <c r="Q65" s="105">
        <f t="shared" si="26"/>
        <v>0</v>
      </c>
      <c r="R65" s="105">
        <f t="shared" si="23"/>
        <v>0</v>
      </c>
      <c r="S65" s="105">
        <f t="shared" si="27"/>
        <v>0</v>
      </c>
      <c r="T65" s="105">
        <f t="shared" si="1"/>
        <v>0</v>
      </c>
      <c r="U65" s="105">
        <f t="shared" si="28"/>
        <v>0</v>
      </c>
      <c r="V65" s="105">
        <f t="shared" si="17"/>
        <v>0</v>
      </c>
      <c r="W65" s="105"/>
      <c r="X65" s="106">
        <f t="shared" si="18"/>
        <v>0</v>
      </c>
      <c r="Y65" s="107">
        <f t="shared" si="14"/>
        <v>0</v>
      </c>
      <c r="Z65" s="108">
        <f t="shared" si="29"/>
        <v>0</v>
      </c>
      <c r="AA65" s="127">
        <f t="shared" si="21"/>
        <v>0</v>
      </c>
      <c r="AB65" s="107"/>
      <c r="AC65" s="108">
        <f t="shared" si="30"/>
        <v>0</v>
      </c>
      <c r="AD65" s="109">
        <f t="shared" si="3"/>
        <v>0</v>
      </c>
      <c r="AE65" s="131"/>
      <c r="AF65" s="108">
        <f t="shared" si="31"/>
        <v>0</v>
      </c>
      <c r="AG65" s="127">
        <f t="shared" si="24"/>
        <v>0</v>
      </c>
      <c r="AH65" s="141"/>
      <c r="AI65" s="108">
        <f t="shared" si="25"/>
        <v>0</v>
      </c>
      <c r="AJ65" s="109">
        <f t="shared" si="6"/>
        <v>0</v>
      </c>
      <c r="AK65" s="156">
        <f t="shared" si="7"/>
        <v>0</v>
      </c>
      <c r="AL65" s="146"/>
      <c r="AM65" s="110"/>
    </row>
    <row r="66" spans="1:39" ht="11.1" customHeight="1">
      <c r="A66" s="42">
        <v>20</v>
      </c>
      <c r="B66" s="64" t="s">
        <v>64</v>
      </c>
      <c r="C66" s="78">
        <v>259</v>
      </c>
      <c r="D66" s="44">
        <v>3.33</v>
      </c>
      <c r="E66" s="44">
        <v>0.02</v>
      </c>
      <c r="F66" s="48">
        <v>2</v>
      </c>
      <c r="G66" s="44">
        <v>9</v>
      </c>
      <c r="H66" s="44"/>
      <c r="I66" s="44">
        <v>1170</v>
      </c>
      <c r="J66" s="44"/>
      <c r="K66" s="44"/>
      <c r="L66" s="44"/>
      <c r="M66" s="79">
        <f t="shared" si="19"/>
        <v>1170</v>
      </c>
      <c r="N66" s="69">
        <f t="shared" si="20"/>
        <v>20</v>
      </c>
      <c r="O66" s="42">
        <v>1</v>
      </c>
      <c r="P66" s="43">
        <f t="shared" si="22"/>
        <v>3.33</v>
      </c>
      <c r="Q66" s="43">
        <f t="shared" si="26"/>
        <v>1170</v>
      </c>
      <c r="R66" s="43">
        <f t="shared" si="23"/>
        <v>6.6666666666666671E-3</v>
      </c>
      <c r="S66" s="43">
        <f t="shared" si="27"/>
        <v>1170</v>
      </c>
      <c r="T66" s="43">
        <f t="shared" si="1"/>
        <v>9</v>
      </c>
      <c r="U66" s="43">
        <f t="shared" si="28"/>
        <v>1170</v>
      </c>
      <c r="V66" s="43">
        <f t="shared" si="17"/>
        <v>0</v>
      </c>
      <c r="W66" s="43"/>
      <c r="X66" s="84">
        <f t="shared" si="18"/>
        <v>14433.9</v>
      </c>
      <c r="Y66" s="95">
        <f>X66+X67</f>
        <v>14586</v>
      </c>
      <c r="Z66" s="37">
        <f t="shared" si="29"/>
        <v>1.7884706866204876</v>
      </c>
      <c r="AA66" s="83">
        <f t="shared" si="21"/>
        <v>1.7884706866204876</v>
      </c>
      <c r="AB66" s="95"/>
      <c r="AC66" s="37">
        <f t="shared" si="30"/>
        <v>0</v>
      </c>
      <c r="AD66" s="75">
        <f t="shared" si="3"/>
        <v>0</v>
      </c>
      <c r="AE66" s="132"/>
      <c r="AF66" s="37">
        <f t="shared" si="31"/>
        <v>0</v>
      </c>
      <c r="AG66" s="83">
        <f t="shared" si="24"/>
        <v>0</v>
      </c>
      <c r="AH66" s="72"/>
      <c r="AI66" s="37">
        <f t="shared" si="25"/>
        <v>0</v>
      </c>
      <c r="AJ66" s="75">
        <f t="shared" si="6"/>
        <v>0</v>
      </c>
      <c r="AK66" s="155">
        <f t="shared" si="7"/>
        <v>1.3159567312153548</v>
      </c>
      <c r="AL66" s="145" t="s">
        <v>27</v>
      </c>
      <c r="AM66" s="46"/>
    </row>
    <row r="67" spans="1:39" ht="11.1" customHeight="1">
      <c r="A67" s="42"/>
      <c r="B67" s="64"/>
      <c r="C67" s="78">
        <v>262</v>
      </c>
      <c r="D67" s="44"/>
      <c r="E67" s="44">
        <v>0.39</v>
      </c>
      <c r="F67" s="48"/>
      <c r="G67" s="44"/>
      <c r="H67" s="44"/>
      <c r="I67" s="44">
        <v>1170</v>
      </c>
      <c r="J67" s="44"/>
      <c r="K67" s="44"/>
      <c r="L67" s="44"/>
      <c r="M67" s="79">
        <f t="shared" si="19"/>
        <v>1170</v>
      </c>
      <c r="N67" s="69">
        <f t="shared" si="20"/>
        <v>0</v>
      </c>
      <c r="O67" s="42">
        <v>1</v>
      </c>
      <c r="P67" s="43">
        <f t="shared" si="22"/>
        <v>0</v>
      </c>
      <c r="Q67" s="43">
        <f t="shared" si="26"/>
        <v>0</v>
      </c>
      <c r="R67" s="43">
        <f t="shared" si="23"/>
        <v>0.13</v>
      </c>
      <c r="S67" s="43">
        <f t="shared" si="27"/>
        <v>1170</v>
      </c>
      <c r="T67" s="43">
        <f t="shared" si="1"/>
        <v>0</v>
      </c>
      <c r="U67" s="43">
        <f t="shared" si="28"/>
        <v>0</v>
      </c>
      <c r="V67" s="43">
        <f t="shared" si="17"/>
        <v>0</v>
      </c>
      <c r="W67" s="43"/>
      <c r="X67" s="84">
        <f t="shared" si="18"/>
        <v>152.1</v>
      </c>
      <c r="Y67" s="95"/>
      <c r="Z67" s="37">
        <f t="shared" si="29"/>
        <v>0</v>
      </c>
      <c r="AA67" s="83">
        <f t="shared" si="21"/>
        <v>0</v>
      </c>
      <c r="AB67" s="95"/>
      <c r="AC67" s="37">
        <f t="shared" si="30"/>
        <v>0</v>
      </c>
      <c r="AD67" s="75">
        <f t="shared" si="3"/>
        <v>0</v>
      </c>
      <c r="AE67" s="132"/>
      <c r="AF67" s="37">
        <f t="shared" si="31"/>
        <v>0</v>
      </c>
      <c r="AG67" s="83">
        <f t="shared" si="24"/>
        <v>0</v>
      </c>
      <c r="AH67" s="72"/>
      <c r="AI67" s="37">
        <f t="shared" si="25"/>
        <v>0</v>
      </c>
      <c r="AJ67" s="75">
        <f t="shared" si="6"/>
        <v>0</v>
      </c>
      <c r="AK67" s="155">
        <f t="shared" si="7"/>
        <v>0</v>
      </c>
      <c r="AL67" s="145" t="s">
        <v>27</v>
      </c>
      <c r="AM67" s="46"/>
    </row>
    <row r="68" spans="1:39" s="111" customFormat="1" ht="5.0999999999999996" customHeight="1">
      <c r="A68" s="98"/>
      <c r="B68" s="99"/>
      <c r="C68" s="100"/>
      <c r="D68" s="101"/>
      <c r="E68" s="101"/>
      <c r="F68" s="102"/>
      <c r="G68" s="101"/>
      <c r="H68" s="101"/>
      <c r="I68" s="101"/>
      <c r="J68" s="101"/>
      <c r="K68" s="101"/>
      <c r="L68" s="101"/>
      <c r="M68" s="103">
        <f t="shared" si="19"/>
        <v>0</v>
      </c>
      <c r="N68" s="104">
        <f t="shared" si="20"/>
        <v>0</v>
      </c>
      <c r="O68" s="98"/>
      <c r="P68" s="105">
        <f t="shared" si="22"/>
        <v>0</v>
      </c>
      <c r="Q68" s="105">
        <f t="shared" si="26"/>
        <v>0</v>
      </c>
      <c r="R68" s="105">
        <f t="shared" si="23"/>
        <v>0</v>
      </c>
      <c r="S68" s="105">
        <f t="shared" si="27"/>
        <v>0</v>
      </c>
      <c r="T68" s="105">
        <f t="shared" si="1"/>
        <v>0</v>
      </c>
      <c r="U68" s="105">
        <f t="shared" si="28"/>
        <v>0</v>
      </c>
      <c r="V68" s="105">
        <f t="shared" si="17"/>
        <v>0</v>
      </c>
      <c r="W68" s="105"/>
      <c r="X68" s="106">
        <f t="shared" si="18"/>
        <v>0</v>
      </c>
      <c r="Y68" s="107">
        <f t="shared" si="14"/>
        <v>0</v>
      </c>
      <c r="Z68" s="108">
        <f t="shared" si="29"/>
        <v>0</v>
      </c>
      <c r="AA68" s="127">
        <f t="shared" si="21"/>
        <v>0</v>
      </c>
      <c r="AB68" s="107"/>
      <c r="AC68" s="108">
        <f t="shared" si="30"/>
        <v>0</v>
      </c>
      <c r="AD68" s="109">
        <f t="shared" si="3"/>
        <v>0</v>
      </c>
      <c r="AE68" s="131"/>
      <c r="AF68" s="108">
        <f t="shared" si="31"/>
        <v>0</v>
      </c>
      <c r="AG68" s="127">
        <f t="shared" si="24"/>
        <v>0</v>
      </c>
      <c r="AH68" s="141"/>
      <c r="AI68" s="108">
        <f t="shared" si="25"/>
        <v>0</v>
      </c>
      <c r="AJ68" s="109">
        <f t="shared" ref="AJ68:AJ123" si="32">AI68</f>
        <v>0</v>
      </c>
      <c r="AK68" s="156">
        <f t="shared" si="7"/>
        <v>0</v>
      </c>
      <c r="AL68" s="146"/>
      <c r="AM68" s="110"/>
    </row>
    <row r="69" spans="1:39" ht="12" customHeight="1">
      <c r="A69" s="42">
        <v>21</v>
      </c>
      <c r="B69" s="64" t="s">
        <v>65</v>
      </c>
      <c r="C69" s="78">
        <v>260</v>
      </c>
      <c r="D69" s="44">
        <v>1.1499999999999999</v>
      </c>
      <c r="E69" s="44">
        <v>0.68</v>
      </c>
      <c r="F69" s="48">
        <v>1</v>
      </c>
      <c r="G69" s="44">
        <v>5</v>
      </c>
      <c r="H69" s="44"/>
      <c r="I69" s="44">
        <v>1170</v>
      </c>
      <c r="J69" s="44"/>
      <c r="K69" s="44"/>
      <c r="L69" s="44"/>
      <c r="M69" s="79">
        <f t="shared" si="19"/>
        <v>1170</v>
      </c>
      <c r="N69" s="69">
        <f t="shared" si="20"/>
        <v>21</v>
      </c>
      <c r="O69" s="42">
        <v>1</v>
      </c>
      <c r="P69" s="43">
        <f t="shared" si="22"/>
        <v>1.1499999999999999</v>
      </c>
      <c r="Q69" s="43">
        <f t="shared" si="26"/>
        <v>1170</v>
      </c>
      <c r="R69" s="43">
        <f t="shared" si="23"/>
        <v>0.22666666666666668</v>
      </c>
      <c r="S69" s="43">
        <f t="shared" si="27"/>
        <v>1170</v>
      </c>
      <c r="T69" s="43">
        <f t="shared" si="1"/>
        <v>5</v>
      </c>
      <c r="U69" s="43">
        <f t="shared" si="28"/>
        <v>1170</v>
      </c>
      <c r="V69" s="43">
        <f t="shared" si="17"/>
        <v>0</v>
      </c>
      <c r="W69" s="43"/>
      <c r="X69" s="84">
        <f t="shared" si="18"/>
        <v>7460.7</v>
      </c>
      <c r="Y69" s="95">
        <f t="shared" si="14"/>
        <v>7460.7</v>
      </c>
      <c r="Z69" s="37">
        <f t="shared" si="29"/>
        <v>0.91479797419919584</v>
      </c>
      <c r="AA69" s="83">
        <f t="shared" si="21"/>
        <v>0.91479797419919584</v>
      </c>
      <c r="AB69" s="95"/>
      <c r="AC69" s="37">
        <f t="shared" si="30"/>
        <v>0</v>
      </c>
      <c r="AD69" s="75">
        <f t="shared" si="3"/>
        <v>0</v>
      </c>
      <c r="AE69" s="132"/>
      <c r="AF69" s="37">
        <f t="shared" si="31"/>
        <v>0</v>
      </c>
      <c r="AG69" s="83">
        <f t="shared" si="24"/>
        <v>0</v>
      </c>
      <c r="AH69" s="72"/>
      <c r="AI69" s="37">
        <f t="shared" si="25"/>
        <v>0</v>
      </c>
      <c r="AJ69" s="75">
        <f t="shared" si="32"/>
        <v>0</v>
      </c>
      <c r="AK69" s="155">
        <f t="shared" si="7"/>
        <v>0.67310834941576836</v>
      </c>
      <c r="AL69" s="145" t="s">
        <v>27</v>
      </c>
      <c r="AM69" s="46"/>
    </row>
    <row r="70" spans="1:39" s="111" customFormat="1" ht="5.0999999999999996" customHeight="1">
      <c r="A70" s="98"/>
      <c r="B70" s="99"/>
      <c r="C70" s="100"/>
      <c r="D70" s="101"/>
      <c r="E70" s="101"/>
      <c r="F70" s="102"/>
      <c r="G70" s="101"/>
      <c r="H70" s="101"/>
      <c r="I70" s="101"/>
      <c r="J70" s="101"/>
      <c r="K70" s="101"/>
      <c r="L70" s="101"/>
      <c r="M70" s="103">
        <f t="shared" si="19"/>
        <v>0</v>
      </c>
      <c r="N70" s="104">
        <f t="shared" si="20"/>
        <v>0</v>
      </c>
      <c r="O70" s="98"/>
      <c r="P70" s="105">
        <f t="shared" si="22"/>
        <v>0</v>
      </c>
      <c r="Q70" s="105">
        <f t="shared" si="26"/>
        <v>0</v>
      </c>
      <c r="R70" s="105">
        <f t="shared" si="23"/>
        <v>0</v>
      </c>
      <c r="S70" s="105">
        <f t="shared" si="27"/>
        <v>0</v>
      </c>
      <c r="T70" s="105">
        <f t="shared" si="1"/>
        <v>0</v>
      </c>
      <c r="U70" s="105">
        <f t="shared" si="28"/>
        <v>0</v>
      </c>
      <c r="V70" s="105">
        <f t="shared" si="17"/>
        <v>0</v>
      </c>
      <c r="W70" s="105"/>
      <c r="X70" s="106">
        <f t="shared" si="18"/>
        <v>0</v>
      </c>
      <c r="Y70" s="107">
        <f t="shared" si="14"/>
        <v>0</v>
      </c>
      <c r="Z70" s="108">
        <f t="shared" si="29"/>
        <v>0</v>
      </c>
      <c r="AA70" s="127">
        <f t="shared" si="21"/>
        <v>0</v>
      </c>
      <c r="AB70" s="107"/>
      <c r="AC70" s="108">
        <f t="shared" si="30"/>
        <v>0</v>
      </c>
      <c r="AD70" s="109">
        <f t="shared" si="3"/>
        <v>0</v>
      </c>
      <c r="AE70" s="131"/>
      <c r="AF70" s="108">
        <f t="shared" si="31"/>
        <v>0</v>
      </c>
      <c r="AG70" s="127">
        <f t="shared" si="24"/>
        <v>0</v>
      </c>
      <c r="AH70" s="141"/>
      <c r="AI70" s="108">
        <f t="shared" si="25"/>
        <v>0</v>
      </c>
      <c r="AJ70" s="109">
        <f t="shared" si="32"/>
        <v>0</v>
      </c>
      <c r="AK70" s="156">
        <f t="shared" si="7"/>
        <v>0</v>
      </c>
      <c r="AL70" s="146"/>
      <c r="AM70" s="110"/>
    </row>
    <row r="71" spans="1:39" ht="11.1" customHeight="1">
      <c r="A71" s="42">
        <v>22</v>
      </c>
      <c r="B71" s="64" t="s">
        <v>107</v>
      </c>
      <c r="C71" s="78">
        <v>378</v>
      </c>
      <c r="D71" s="44"/>
      <c r="E71" s="44"/>
      <c r="F71" s="48">
        <v>1</v>
      </c>
      <c r="G71" s="44">
        <v>5</v>
      </c>
      <c r="H71" s="44"/>
      <c r="I71" s="44">
        <v>1170</v>
      </c>
      <c r="J71" s="44"/>
      <c r="K71" s="44"/>
      <c r="L71" s="44"/>
      <c r="M71" s="79">
        <f t="shared" si="19"/>
        <v>1170</v>
      </c>
      <c r="N71" s="69">
        <f t="shared" si="20"/>
        <v>22</v>
      </c>
      <c r="O71" s="42">
        <v>1</v>
      </c>
      <c r="P71" s="43">
        <f t="shared" si="22"/>
        <v>0</v>
      </c>
      <c r="Q71" s="43">
        <f t="shared" si="26"/>
        <v>0</v>
      </c>
      <c r="R71" s="43">
        <f t="shared" si="23"/>
        <v>0</v>
      </c>
      <c r="S71" s="43">
        <f t="shared" si="27"/>
        <v>0</v>
      </c>
      <c r="T71" s="43">
        <f t="shared" si="1"/>
        <v>5</v>
      </c>
      <c r="U71" s="43">
        <f t="shared" si="28"/>
        <v>1170</v>
      </c>
      <c r="V71" s="43">
        <f t="shared" si="17"/>
        <v>0</v>
      </c>
      <c r="W71" s="43"/>
      <c r="X71" s="84">
        <f t="shared" si="18"/>
        <v>5850</v>
      </c>
      <c r="Y71" s="95">
        <f t="shared" si="14"/>
        <v>5850</v>
      </c>
      <c r="Z71" s="37">
        <f t="shared" si="29"/>
        <v>0.71730107752158589</v>
      </c>
      <c r="AA71" s="83">
        <f t="shared" si="21"/>
        <v>0.71730107752158589</v>
      </c>
      <c r="AB71" s="95"/>
      <c r="AC71" s="37">
        <f t="shared" ref="AC71:AC82" si="33">AB71/$AB$205%</f>
        <v>0</v>
      </c>
      <c r="AD71" s="75">
        <f t="shared" ref="AD71:AD175" si="34">AC71</f>
        <v>0</v>
      </c>
      <c r="AE71" s="132"/>
      <c r="AF71" s="37">
        <f t="shared" si="31"/>
        <v>0</v>
      </c>
      <c r="AG71" s="83">
        <f t="shared" si="24"/>
        <v>0</v>
      </c>
      <c r="AH71" s="72"/>
      <c r="AI71" s="37">
        <f t="shared" si="25"/>
        <v>0</v>
      </c>
      <c r="AJ71" s="75">
        <f t="shared" si="32"/>
        <v>0</v>
      </c>
      <c r="AK71" s="155">
        <f t="shared" si="7"/>
        <v>0.5277901328403829</v>
      </c>
      <c r="AL71" s="145"/>
      <c r="AM71" s="46"/>
    </row>
    <row r="72" spans="1:39" s="111" customFormat="1" ht="5.0999999999999996" customHeight="1">
      <c r="A72" s="98"/>
      <c r="B72" s="99"/>
      <c r="C72" s="100"/>
      <c r="D72" s="101"/>
      <c r="E72" s="101"/>
      <c r="F72" s="102"/>
      <c r="G72" s="101"/>
      <c r="H72" s="101"/>
      <c r="I72" s="101"/>
      <c r="J72" s="101"/>
      <c r="K72" s="101"/>
      <c r="L72" s="101"/>
      <c r="M72" s="103">
        <f t="shared" si="19"/>
        <v>0</v>
      </c>
      <c r="N72" s="104">
        <f t="shared" si="20"/>
        <v>0</v>
      </c>
      <c r="O72" s="98"/>
      <c r="P72" s="105">
        <f t="shared" si="22"/>
        <v>0</v>
      </c>
      <c r="Q72" s="105">
        <f t="shared" si="26"/>
        <v>0</v>
      </c>
      <c r="R72" s="105">
        <f t="shared" si="23"/>
        <v>0</v>
      </c>
      <c r="S72" s="105">
        <f t="shared" si="27"/>
        <v>0</v>
      </c>
      <c r="T72" s="105">
        <f t="shared" si="1"/>
        <v>0</v>
      </c>
      <c r="U72" s="105">
        <f t="shared" si="28"/>
        <v>0</v>
      </c>
      <c r="V72" s="105">
        <f t="shared" si="17"/>
        <v>0</v>
      </c>
      <c r="W72" s="105"/>
      <c r="X72" s="106">
        <f t="shared" si="18"/>
        <v>0</v>
      </c>
      <c r="Y72" s="107">
        <f t="shared" si="14"/>
        <v>0</v>
      </c>
      <c r="Z72" s="108">
        <f t="shared" si="29"/>
        <v>0</v>
      </c>
      <c r="AA72" s="127">
        <f t="shared" si="21"/>
        <v>0</v>
      </c>
      <c r="AB72" s="107"/>
      <c r="AC72" s="108">
        <f t="shared" si="33"/>
        <v>0</v>
      </c>
      <c r="AD72" s="109">
        <f t="shared" si="34"/>
        <v>0</v>
      </c>
      <c r="AE72" s="131"/>
      <c r="AF72" s="108">
        <f t="shared" si="31"/>
        <v>0</v>
      </c>
      <c r="AG72" s="127">
        <f t="shared" si="24"/>
        <v>0</v>
      </c>
      <c r="AH72" s="141"/>
      <c r="AI72" s="108">
        <f t="shared" si="25"/>
        <v>0</v>
      </c>
      <c r="AJ72" s="109">
        <f t="shared" si="32"/>
        <v>0</v>
      </c>
      <c r="AK72" s="156">
        <f t="shared" si="7"/>
        <v>0</v>
      </c>
      <c r="AL72" s="146"/>
      <c r="AM72" s="110"/>
    </row>
    <row r="73" spans="1:39" ht="11.25" customHeight="1">
      <c r="A73" s="42">
        <v>23</v>
      </c>
      <c r="B73" s="64" t="s">
        <v>66</v>
      </c>
      <c r="C73" s="78">
        <v>381</v>
      </c>
      <c r="D73" s="44"/>
      <c r="E73" s="44"/>
      <c r="F73" s="48">
        <v>1</v>
      </c>
      <c r="G73" s="44">
        <v>5</v>
      </c>
      <c r="H73" s="44"/>
      <c r="I73" s="44">
        <v>1170</v>
      </c>
      <c r="J73" s="44"/>
      <c r="K73" s="44"/>
      <c r="L73" s="44"/>
      <c r="M73" s="79">
        <f t="shared" si="19"/>
        <v>1170</v>
      </c>
      <c r="N73" s="69">
        <f t="shared" si="20"/>
        <v>23</v>
      </c>
      <c r="O73" s="42">
        <v>1</v>
      </c>
      <c r="P73" s="43">
        <f t="shared" si="22"/>
        <v>0</v>
      </c>
      <c r="Q73" s="43">
        <f t="shared" si="26"/>
        <v>0</v>
      </c>
      <c r="R73" s="43">
        <f t="shared" si="23"/>
        <v>0</v>
      </c>
      <c r="S73" s="43">
        <f t="shared" si="27"/>
        <v>0</v>
      </c>
      <c r="T73" s="43">
        <f t="shared" si="1"/>
        <v>5</v>
      </c>
      <c r="U73" s="43">
        <f t="shared" si="28"/>
        <v>1170</v>
      </c>
      <c r="V73" s="43">
        <f t="shared" si="17"/>
        <v>0</v>
      </c>
      <c r="W73" s="43"/>
      <c r="X73" s="84">
        <f t="shared" si="18"/>
        <v>5850</v>
      </c>
      <c r="Y73" s="95">
        <f t="shared" si="14"/>
        <v>5850</v>
      </c>
      <c r="Z73" s="37">
        <f t="shared" si="29"/>
        <v>0.71730107752158589</v>
      </c>
      <c r="AA73" s="83">
        <f t="shared" si="21"/>
        <v>0.71730107752158589</v>
      </c>
      <c r="AB73" s="95"/>
      <c r="AC73" s="37">
        <f t="shared" si="33"/>
        <v>0</v>
      </c>
      <c r="AD73" s="75">
        <f t="shared" si="34"/>
        <v>0</v>
      </c>
      <c r="AE73" s="132"/>
      <c r="AF73" s="37">
        <f t="shared" si="31"/>
        <v>0</v>
      </c>
      <c r="AG73" s="83">
        <f t="shared" si="24"/>
        <v>0</v>
      </c>
      <c r="AH73" s="72"/>
      <c r="AI73" s="37">
        <f t="shared" si="25"/>
        <v>0</v>
      </c>
      <c r="AJ73" s="75">
        <f t="shared" si="32"/>
        <v>0</v>
      </c>
      <c r="AK73" s="155">
        <f t="shared" si="7"/>
        <v>0.5277901328403829</v>
      </c>
      <c r="AL73" s="145"/>
      <c r="AM73" s="46"/>
    </row>
    <row r="74" spans="1:39" s="111" customFormat="1" ht="5.0999999999999996" customHeight="1">
      <c r="A74" s="98"/>
      <c r="B74" s="99"/>
      <c r="C74" s="100"/>
      <c r="D74" s="101"/>
      <c r="E74" s="101"/>
      <c r="F74" s="102"/>
      <c r="G74" s="101"/>
      <c r="H74" s="101"/>
      <c r="I74" s="101"/>
      <c r="J74" s="101"/>
      <c r="K74" s="101"/>
      <c r="L74" s="101"/>
      <c r="M74" s="103">
        <f t="shared" si="19"/>
        <v>0</v>
      </c>
      <c r="N74" s="104">
        <f t="shared" si="20"/>
        <v>0</v>
      </c>
      <c r="O74" s="98"/>
      <c r="P74" s="105">
        <f t="shared" si="22"/>
        <v>0</v>
      </c>
      <c r="Q74" s="105">
        <f t="shared" si="26"/>
        <v>0</v>
      </c>
      <c r="R74" s="105">
        <f t="shared" si="23"/>
        <v>0</v>
      </c>
      <c r="S74" s="105">
        <f t="shared" si="27"/>
        <v>0</v>
      </c>
      <c r="T74" s="105">
        <f t="shared" si="1"/>
        <v>0</v>
      </c>
      <c r="U74" s="105">
        <f t="shared" si="28"/>
        <v>0</v>
      </c>
      <c r="V74" s="105">
        <f t="shared" si="17"/>
        <v>0</v>
      </c>
      <c r="W74" s="105"/>
      <c r="X74" s="106">
        <f t="shared" si="18"/>
        <v>0</v>
      </c>
      <c r="Y74" s="107">
        <f t="shared" si="14"/>
        <v>0</v>
      </c>
      <c r="Z74" s="108">
        <f t="shared" si="29"/>
        <v>0</v>
      </c>
      <c r="AA74" s="127">
        <f t="shared" si="21"/>
        <v>0</v>
      </c>
      <c r="AB74" s="107"/>
      <c r="AC74" s="108">
        <f t="shared" si="33"/>
        <v>0</v>
      </c>
      <c r="AD74" s="109">
        <f t="shared" si="34"/>
        <v>0</v>
      </c>
      <c r="AE74" s="131"/>
      <c r="AF74" s="108">
        <f t="shared" si="31"/>
        <v>0</v>
      </c>
      <c r="AG74" s="127">
        <f t="shared" si="24"/>
        <v>0</v>
      </c>
      <c r="AH74" s="141"/>
      <c r="AI74" s="108">
        <f t="shared" si="25"/>
        <v>0</v>
      </c>
      <c r="AJ74" s="109">
        <f t="shared" si="32"/>
        <v>0</v>
      </c>
      <c r="AK74" s="156">
        <f t="shared" si="7"/>
        <v>0</v>
      </c>
      <c r="AL74" s="146"/>
      <c r="AM74" s="110"/>
    </row>
    <row r="75" spans="1:39" ht="11.25" customHeight="1">
      <c r="A75" s="42">
        <v>24</v>
      </c>
      <c r="B75" s="64" t="s">
        <v>115</v>
      </c>
      <c r="C75" s="78">
        <v>383</v>
      </c>
      <c r="D75" s="44"/>
      <c r="E75" s="44"/>
      <c r="F75" s="48">
        <v>1</v>
      </c>
      <c r="G75" s="44">
        <v>5</v>
      </c>
      <c r="H75" s="44"/>
      <c r="I75" s="44">
        <v>1170</v>
      </c>
      <c r="J75" s="44"/>
      <c r="K75" s="44"/>
      <c r="L75" s="44"/>
      <c r="M75" s="79">
        <f t="shared" si="19"/>
        <v>1170</v>
      </c>
      <c r="N75" s="69">
        <f t="shared" si="20"/>
        <v>24</v>
      </c>
      <c r="O75" s="42">
        <v>1</v>
      </c>
      <c r="P75" s="43">
        <f t="shared" si="22"/>
        <v>0</v>
      </c>
      <c r="Q75" s="43">
        <f t="shared" si="26"/>
        <v>0</v>
      </c>
      <c r="R75" s="43">
        <f t="shared" si="23"/>
        <v>0</v>
      </c>
      <c r="S75" s="43">
        <f t="shared" si="27"/>
        <v>0</v>
      </c>
      <c r="T75" s="43">
        <f t="shared" si="1"/>
        <v>5</v>
      </c>
      <c r="U75" s="43">
        <f t="shared" si="28"/>
        <v>1170</v>
      </c>
      <c r="V75" s="43">
        <f t="shared" si="17"/>
        <v>0</v>
      </c>
      <c r="W75" s="43"/>
      <c r="X75" s="84">
        <f t="shared" si="18"/>
        <v>5850</v>
      </c>
      <c r="Y75" s="95">
        <f t="shared" si="14"/>
        <v>5850</v>
      </c>
      <c r="Z75" s="37">
        <f t="shared" si="29"/>
        <v>0.71730107752158589</v>
      </c>
      <c r="AA75" s="83">
        <f t="shared" si="21"/>
        <v>0.71730107752158589</v>
      </c>
      <c r="AB75" s="95"/>
      <c r="AC75" s="37">
        <f t="shared" si="33"/>
        <v>0</v>
      </c>
      <c r="AD75" s="75">
        <f t="shared" si="34"/>
        <v>0</v>
      </c>
      <c r="AE75" s="132"/>
      <c r="AF75" s="37">
        <f t="shared" si="31"/>
        <v>0</v>
      </c>
      <c r="AG75" s="83">
        <f t="shared" si="24"/>
        <v>0</v>
      </c>
      <c r="AH75" s="72"/>
      <c r="AI75" s="37">
        <f t="shared" si="25"/>
        <v>0</v>
      </c>
      <c r="AJ75" s="75">
        <f t="shared" si="32"/>
        <v>0</v>
      </c>
      <c r="AK75" s="155">
        <f t="shared" si="7"/>
        <v>0.5277901328403829</v>
      </c>
      <c r="AL75" s="145"/>
      <c r="AM75" s="46"/>
    </row>
    <row r="76" spans="1:39" s="111" customFormat="1" ht="5.0999999999999996" customHeight="1">
      <c r="A76" s="98"/>
      <c r="B76" s="99"/>
      <c r="C76" s="100"/>
      <c r="D76" s="101"/>
      <c r="E76" s="101"/>
      <c r="F76" s="102"/>
      <c r="G76" s="101"/>
      <c r="H76" s="101"/>
      <c r="I76" s="101"/>
      <c r="J76" s="101"/>
      <c r="K76" s="101"/>
      <c r="L76" s="101"/>
      <c r="M76" s="103">
        <f t="shared" si="19"/>
        <v>0</v>
      </c>
      <c r="N76" s="104">
        <f t="shared" si="20"/>
        <v>0</v>
      </c>
      <c r="O76" s="98"/>
      <c r="P76" s="105">
        <f t="shared" si="22"/>
        <v>0</v>
      </c>
      <c r="Q76" s="105">
        <f t="shared" si="26"/>
        <v>0</v>
      </c>
      <c r="R76" s="105">
        <f t="shared" si="23"/>
        <v>0</v>
      </c>
      <c r="S76" s="105">
        <f t="shared" si="27"/>
        <v>0</v>
      </c>
      <c r="T76" s="105">
        <f t="shared" ref="T76:T139" si="35">G76</f>
        <v>0</v>
      </c>
      <c r="U76" s="105">
        <f t="shared" si="28"/>
        <v>0</v>
      </c>
      <c r="V76" s="105">
        <f t="shared" si="17"/>
        <v>0</v>
      </c>
      <c r="W76" s="105"/>
      <c r="X76" s="106">
        <f t="shared" si="18"/>
        <v>0</v>
      </c>
      <c r="Y76" s="107">
        <f t="shared" si="14"/>
        <v>0</v>
      </c>
      <c r="Z76" s="108">
        <f t="shared" si="29"/>
        <v>0</v>
      </c>
      <c r="AA76" s="127">
        <f t="shared" si="21"/>
        <v>0</v>
      </c>
      <c r="AB76" s="107"/>
      <c r="AC76" s="108">
        <f t="shared" si="33"/>
        <v>0</v>
      </c>
      <c r="AD76" s="109">
        <f t="shared" si="34"/>
        <v>0</v>
      </c>
      <c r="AE76" s="131"/>
      <c r="AF76" s="108">
        <f t="shared" si="31"/>
        <v>0</v>
      </c>
      <c r="AG76" s="127">
        <f t="shared" si="24"/>
        <v>0</v>
      </c>
      <c r="AH76" s="141"/>
      <c r="AI76" s="108">
        <f t="shared" si="25"/>
        <v>0</v>
      </c>
      <c r="AJ76" s="109">
        <f t="shared" si="32"/>
        <v>0</v>
      </c>
      <c r="AK76" s="156">
        <f t="shared" si="7"/>
        <v>0</v>
      </c>
      <c r="AL76" s="146"/>
      <c r="AM76" s="110"/>
    </row>
    <row r="77" spans="1:39" ht="12" customHeight="1">
      <c r="A77" s="42">
        <v>25</v>
      </c>
      <c r="B77" s="64" t="s">
        <v>108</v>
      </c>
      <c r="C77" s="78">
        <v>384</v>
      </c>
      <c r="D77" s="44"/>
      <c r="E77" s="44"/>
      <c r="F77" s="48">
        <v>1</v>
      </c>
      <c r="G77" s="44">
        <v>5</v>
      </c>
      <c r="H77" s="44"/>
      <c r="I77" s="44">
        <v>1170</v>
      </c>
      <c r="J77" s="44"/>
      <c r="K77" s="44"/>
      <c r="L77" s="44"/>
      <c r="M77" s="79">
        <f t="shared" si="19"/>
        <v>1170</v>
      </c>
      <c r="N77" s="69">
        <f t="shared" si="20"/>
        <v>25</v>
      </c>
      <c r="O77" s="42">
        <v>1</v>
      </c>
      <c r="P77" s="43">
        <f t="shared" si="22"/>
        <v>0</v>
      </c>
      <c r="Q77" s="43">
        <f t="shared" si="26"/>
        <v>0</v>
      </c>
      <c r="R77" s="43">
        <f t="shared" si="23"/>
        <v>0</v>
      </c>
      <c r="S77" s="43">
        <f t="shared" si="27"/>
        <v>0</v>
      </c>
      <c r="T77" s="43">
        <f t="shared" si="35"/>
        <v>5</v>
      </c>
      <c r="U77" s="43">
        <f t="shared" si="28"/>
        <v>1170</v>
      </c>
      <c r="V77" s="43">
        <f t="shared" si="17"/>
        <v>0</v>
      </c>
      <c r="W77" s="43"/>
      <c r="X77" s="84">
        <f t="shared" si="18"/>
        <v>5850</v>
      </c>
      <c r="Y77" s="95">
        <f t="shared" si="14"/>
        <v>5850</v>
      </c>
      <c r="Z77" s="37">
        <f t="shared" si="29"/>
        <v>0.71730107752158589</v>
      </c>
      <c r="AA77" s="83">
        <f t="shared" si="21"/>
        <v>0.71730107752158589</v>
      </c>
      <c r="AB77" s="95"/>
      <c r="AC77" s="37">
        <f t="shared" si="33"/>
        <v>0</v>
      </c>
      <c r="AD77" s="75">
        <f t="shared" si="34"/>
        <v>0</v>
      </c>
      <c r="AE77" s="132"/>
      <c r="AF77" s="37">
        <f t="shared" si="31"/>
        <v>0</v>
      </c>
      <c r="AG77" s="83">
        <f t="shared" si="24"/>
        <v>0</v>
      </c>
      <c r="AH77" s="72"/>
      <c r="AI77" s="37">
        <f t="shared" ref="AI77:AI108" si="36">AH77/$AH$205%</f>
        <v>0</v>
      </c>
      <c r="AJ77" s="75">
        <f t="shared" si="32"/>
        <v>0</v>
      </c>
      <c r="AK77" s="155">
        <f t="shared" si="7"/>
        <v>0.5277901328403829</v>
      </c>
      <c r="AL77" s="145"/>
      <c r="AM77" s="46"/>
    </row>
    <row r="78" spans="1:39" s="111" customFormat="1" ht="5.0999999999999996" customHeight="1">
      <c r="A78" s="98"/>
      <c r="B78" s="99"/>
      <c r="C78" s="100"/>
      <c r="D78" s="101"/>
      <c r="E78" s="101"/>
      <c r="F78" s="102"/>
      <c r="G78" s="101"/>
      <c r="H78" s="101"/>
      <c r="I78" s="101"/>
      <c r="J78" s="101"/>
      <c r="K78" s="101"/>
      <c r="L78" s="101"/>
      <c r="M78" s="103">
        <f t="shared" si="19"/>
        <v>0</v>
      </c>
      <c r="N78" s="104">
        <f t="shared" si="20"/>
        <v>0</v>
      </c>
      <c r="O78" s="98"/>
      <c r="P78" s="105">
        <f t="shared" si="22"/>
        <v>0</v>
      </c>
      <c r="Q78" s="105">
        <f t="shared" si="26"/>
        <v>0</v>
      </c>
      <c r="R78" s="105">
        <f t="shared" si="23"/>
        <v>0</v>
      </c>
      <c r="S78" s="105">
        <f t="shared" si="27"/>
        <v>0</v>
      </c>
      <c r="T78" s="105">
        <f t="shared" si="35"/>
        <v>0</v>
      </c>
      <c r="U78" s="105">
        <f t="shared" si="28"/>
        <v>0</v>
      </c>
      <c r="V78" s="105">
        <f t="shared" si="17"/>
        <v>0</v>
      </c>
      <c r="W78" s="105"/>
      <c r="X78" s="106">
        <f t="shared" si="18"/>
        <v>0</v>
      </c>
      <c r="Y78" s="107">
        <f t="shared" si="14"/>
        <v>0</v>
      </c>
      <c r="Z78" s="108">
        <f t="shared" si="29"/>
        <v>0</v>
      </c>
      <c r="AA78" s="127">
        <f t="shared" si="21"/>
        <v>0</v>
      </c>
      <c r="AB78" s="107"/>
      <c r="AC78" s="108">
        <f t="shared" si="33"/>
        <v>0</v>
      </c>
      <c r="AD78" s="109">
        <f t="shared" si="34"/>
        <v>0</v>
      </c>
      <c r="AE78" s="131"/>
      <c r="AF78" s="108">
        <f t="shared" si="31"/>
        <v>0</v>
      </c>
      <c r="AG78" s="127">
        <f t="shared" si="24"/>
        <v>0</v>
      </c>
      <c r="AH78" s="141"/>
      <c r="AI78" s="108">
        <f t="shared" si="36"/>
        <v>0</v>
      </c>
      <c r="AJ78" s="109">
        <f t="shared" si="32"/>
        <v>0</v>
      </c>
      <c r="AK78" s="156">
        <f t="shared" ref="AK78:AK140" si="37">AA78*0.7358+AD78*0.1352+AG78*0.066+AJ78*0.063</f>
        <v>0</v>
      </c>
      <c r="AL78" s="146"/>
      <c r="AM78" s="110"/>
    </row>
    <row r="79" spans="1:39" ht="11.1" customHeight="1">
      <c r="A79" s="42">
        <v>26</v>
      </c>
      <c r="B79" s="64" t="s">
        <v>109</v>
      </c>
      <c r="C79" s="78">
        <v>388</v>
      </c>
      <c r="D79" s="44"/>
      <c r="E79" s="44"/>
      <c r="F79" s="48">
        <v>1</v>
      </c>
      <c r="G79" s="44">
        <v>5</v>
      </c>
      <c r="H79" s="44"/>
      <c r="I79" s="44">
        <v>1170</v>
      </c>
      <c r="J79" s="44"/>
      <c r="K79" s="44"/>
      <c r="L79" s="44"/>
      <c r="M79" s="79">
        <f t="shared" si="19"/>
        <v>1170</v>
      </c>
      <c r="N79" s="69">
        <f t="shared" si="20"/>
        <v>26</v>
      </c>
      <c r="O79" s="42">
        <v>1</v>
      </c>
      <c r="P79" s="43">
        <f t="shared" si="22"/>
        <v>0</v>
      </c>
      <c r="Q79" s="43">
        <f t="shared" si="26"/>
        <v>0</v>
      </c>
      <c r="R79" s="43">
        <f t="shared" si="23"/>
        <v>0</v>
      </c>
      <c r="S79" s="43">
        <f t="shared" si="27"/>
        <v>0</v>
      </c>
      <c r="T79" s="43">
        <f t="shared" si="35"/>
        <v>5</v>
      </c>
      <c r="U79" s="43">
        <f t="shared" si="28"/>
        <v>1170</v>
      </c>
      <c r="V79" s="43">
        <f t="shared" si="17"/>
        <v>0</v>
      </c>
      <c r="W79" s="43"/>
      <c r="X79" s="84">
        <f t="shared" si="18"/>
        <v>5850</v>
      </c>
      <c r="Y79" s="95">
        <f t="shared" si="14"/>
        <v>5850</v>
      </c>
      <c r="Z79" s="37">
        <f t="shared" si="29"/>
        <v>0.71730107752158589</v>
      </c>
      <c r="AA79" s="83">
        <f t="shared" si="21"/>
        <v>0.71730107752158589</v>
      </c>
      <c r="AB79" s="95">
        <f>X80</f>
        <v>1075</v>
      </c>
      <c r="AC79" s="37">
        <f t="shared" si="33"/>
        <v>20.477815699658702</v>
      </c>
      <c r="AD79" s="75">
        <f t="shared" si="34"/>
        <v>20.477815699658702</v>
      </c>
      <c r="AE79" s="132"/>
      <c r="AF79" s="37">
        <f t="shared" si="31"/>
        <v>0</v>
      </c>
      <c r="AG79" s="83">
        <f t="shared" si="24"/>
        <v>0</v>
      </c>
      <c r="AH79" s="72"/>
      <c r="AI79" s="37">
        <f t="shared" si="36"/>
        <v>0</v>
      </c>
      <c r="AJ79" s="75">
        <f t="shared" si="32"/>
        <v>0</v>
      </c>
      <c r="AK79" s="155">
        <f t="shared" si="37"/>
        <v>3.296390815434239</v>
      </c>
      <c r="AL79" s="145"/>
      <c r="AM79" s="46"/>
    </row>
    <row r="80" spans="1:39" ht="11.1" customHeight="1">
      <c r="A80" s="42"/>
      <c r="B80" s="64"/>
      <c r="C80" s="78"/>
      <c r="D80" s="44"/>
      <c r="E80" s="44"/>
      <c r="F80" s="48">
        <v>1</v>
      </c>
      <c r="G80" s="44">
        <v>5</v>
      </c>
      <c r="H80" s="44"/>
      <c r="I80" s="44"/>
      <c r="J80" s="44">
        <v>215</v>
      </c>
      <c r="K80" s="44"/>
      <c r="L80" s="44"/>
      <c r="M80" s="79">
        <f t="shared" si="19"/>
        <v>215</v>
      </c>
      <c r="N80" s="69">
        <f t="shared" si="20"/>
        <v>0</v>
      </c>
      <c r="O80" s="42">
        <v>2</v>
      </c>
      <c r="P80" s="43">
        <f t="shared" si="22"/>
        <v>0</v>
      </c>
      <c r="Q80" s="43">
        <f t="shared" si="26"/>
        <v>0</v>
      </c>
      <c r="R80" s="43">
        <f t="shared" si="23"/>
        <v>0</v>
      </c>
      <c r="S80" s="43">
        <f t="shared" si="27"/>
        <v>0</v>
      </c>
      <c r="T80" s="43">
        <f t="shared" si="35"/>
        <v>5</v>
      </c>
      <c r="U80" s="43">
        <f t="shared" si="28"/>
        <v>215</v>
      </c>
      <c r="V80" s="43">
        <f t="shared" si="17"/>
        <v>0</v>
      </c>
      <c r="W80" s="43"/>
      <c r="X80" s="84">
        <f t="shared" si="18"/>
        <v>1075</v>
      </c>
      <c r="Y80" s="95"/>
      <c r="Z80" s="37">
        <f t="shared" si="29"/>
        <v>0</v>
      </c>
      <c r="AA80" s="83">
        <f t="shared" si="21"/>
        <v>0</v>
      </c>
      <c r="AB80" s="95"/>
      <c r="AC80" s="37">
        <f t="shared" si="33"/>
        <v>0</v>
      </c>
      <c r="AD80" s="75">
        <f t="shared" si="34"/>
        <v>0</v>
      </c>
      <c r="AE80" s="132"/>
      <c r="AF80" s="37">
        <f t="shared" si="31"/>
        <v>0</v>
      </c>
      <c r="AG80" s="83">
        <f t="shared" si="24"/>
        <v>0</v>
      </c>
      <c r="AH80" s="72"/>
      <c r="AI80" s="37">
        <f t="shared" si="36"/>
        <v>0</v>
      </c>
      <c r="AJ80" s="75">
        <f t="shared" si="32"/>
        <v>0</v>
      </c>
      <c r="AK80" s="155">
        <f t="shared" si="37"/>
        <v>0</v>
      </c>
      <c r="AL80" s="145"/>
      <c r="AM80" s="46"/>
    </row>
    <row r="81" spans="1:39" s="111" customFormat="1" ht="5.0999999999999996" customHeight="1">
      <c r="A81" s="98"/>
      <c r="B81" s="99"/>
      <c r="C81" s="100"/>
      <c r="D81" s="101"/>
      <c r="E81" s="101"/>
      <c r="F81" s="102"/>
      <c r="G81" s="101"/>
      <c r="H81" s="101"/>
      <c r="I81" s="101"/>
      <c r="J81" s="101"/>
      <c r="K81" s="101"/>
      <c r="L81" s="101"/>
      <c r="M81" s="103">
        <f t="shared" si="19"/>
        <v>0</v>
      </c>
      <c r="N81" s="104">
        <f t="shared" si="20"/>
        <v>0</v>
      </c>
      <c r="O81" s="98"/>
      <c r="P81" s="105">
        <f t="shared" si="22"/>
        <v>0</v>
      </c>
      <c r="Q81" s="105">
        <f t="shared" si="26"/>
        <v>0</v>
      </c>
      <c r="R81" s="105">
        <f t="shared" si="23"/>
        <v>0</v>
      </c>
      <c r="S81" s="105">
        <f t="shared" si="27"/>
        <v>0</v>
      </c>
      <c r="T81" s="105">
        <f t="shared" si="35"/>
        <v>0</v>
      </c>
      <c r="U81" s="105">
        <f t="shared" si="28"/>
        <v>0</v>
      </c>
      <c r="V81" s="105">
        <f t="shared" si="17"/>
        <v>0</v>
      </c>
      <c r="W81" s="105"/>
      <c r="X81" s="106">
        <f t="shared" si="18"/>
        <v>0</v>
      </c>
      <c r="Y81" s="107">
        <f t="shared" si="14"/>
        <v>0</v>
      </c>
      <c r="Z81" s="108">
        <f t="shared" si="29"/>
        <v>0</v>
      </c>
      <c r="AA81" s="127">
        <f t="shared" si="21"/>
        <v>0</v>
      </c>
      <c r="AB81" s="107"/>
      <c r="AC81" s="108">
        <f t="shared" si="33"/>
        <v>0</v>
      </c>
      <c r="AD81" s="109">
        <f t="shared" si="34"/>
        <v>0</v>
      </c>
      <c r="AE81" s="131"/>
      <c r="AF81" s="108">
        <f t="shared" si="31"/>
        <v>0</v>
      </c>
      <c r="AG81" s="127">
        <f t="shared" si="24"/>
        <v>0</v>
      </c>
      <c r="AH81" s="141"/>
      <c r="AI81" s="108">
        <f t="shared" si="36"/>
        <v>0</v>
      </c>
      <c r="AJ81" s="109">
        <f t="shared" si="32"/>
        <v>0</v>
      </c>
      <c r="AK81" s="156">
        <f t="shared" si="37"/>
        <v>0</v>
      </c>
      <c r="AL81" s="146"/>
      <c r="AM81" s="110"/>
    </row>
    <row r="82" spans="1:39" s="28" customFormat="1" ht="11.1" customHeight="1">
      <c r="A82" s="50">
        <v>27</v>
      </c>
      <c r="B82" s="65" t="s">
        <v>446</v>
      </c>
      <c r="C82" s="80">
        <v>421</v>
      </c>
      <c r="D82" s="51"/>
      <c r="E82" s="51"/>
      <c r="F82" s="52">
        <v>20</v>
      </c>
      <c r="G82" s="51">
        <v>63</v>
      </c>
      <c r="H82" s="51"/>
      <c r="I82" s="51">
        <v>1170</v>
      </c>
      <c r="J82" s="51"/>
      <c r="K82" s="51"/>
      <c r="L82" s="51"/>
      <c r="M82" s="81">
        <f t="shared" si="19"/>
        <v>1170</v>
      </c>
      <c r="N82" s="70">
        <f t="shared" si="20"/>
        <v>27</v>
      </c>
      <c r="O82" s="50">
        <v>1</v>
      </c>
      <c r="P82" s="47">
        <f t="shared" si="22"/>
        <v>0</v>
      </c>
      <c r="Q82" s="47">
        <f t="shared" si="26"/>
        <v>0</v>
      </c>
      <c r="R82" s="47">
        <f t="shared" si="23"/>
        <v>0</v>
      </c>
      <c r="S82" s="47">
        <f t="shared" si="27"/>
        <v>0</v>
      </c>
      <c r="T82" s="47">
        <f t="shared" si="35"/>
        <v>63</v>
      </c>
      <c r="U82" s="47">
        <f t="shared" si="28"/>
        <v>1170</v>
      </c>
      <c r="V82" s="47">
        <f t="shared" si="17"/>
        <v>0</v>
      </c>
      <c r="W82" s="47"/>
      <c r="X82" s="85">
        <f t="shared" si="18"/>
        <v>73710</v>
      </c>
      <c r="Y82" s="96">
        <f>X82</f>
        <v>73710</v>
      </c>
      <c r="Z82" s="53">
        <f t="shared" si="29"/>
        <v>9.0379935767719832</v>
      </c>
      <c r="AA82" s="128">
        <f t="shared" si="21"/>
        <v>9.0379935767719832</v>
      </c>
      <c r="AB82" s="96"/>
      <c r="AC82" s="53">
        <f t="shared" si="33"/>
        <v>0</v>
      </c>
      <c r="AD82" s="97">
        <f t="shared" si="34"/>
        <v>0</v>
      </c>
      <c r="AE82" s="135"/>
      <c r="AF82" s="53">
        <f t="shared" si="31"/>
        <v>0</v>
      </c>
      <c r="AG82" s="128">
        <f t="shared" si="24"/>
        <v>0</v>
      </c>
      <c r="AH82" s="142"/>
      <c r="AI82" s="53">
        <f t="shared" si="36"/>
        <v>0</v>
      </c>
      <c r="AJ82" s="97">
        <f t="shared" si="32"/>
        <v>0</v>
      </c>
      <c r="AK82" s="157">
        <f t="shared" si="37"/>
        <v>6.6501556737888254</v>
      </c>
      <c r="AL82" s="147"/>
      <c r="AM82" s="54"/>
    </row>
    <row r="83" spans="1:39" s="111" customFormat="1" ht="5.0999999999999996" customHeight="1">
      <c r="A83" s="98"/>
      <c r="B83" s="99"/>
      <c r="C83" s="100"/>
      <c r="D83" s="101"/>
      <c r="E83" s="101"/>
      <c r="F83" s="102"/>
      <c r="G83" s="101"/>
      <c r="H83" s="101"/>
      <c r="I83" s="101"/>
      <c r="J83" s="101"/>
      <c r="K83" s="101"/>
      <c r="L83" s="101"/>
      <c r="M83" s="103"/>
      <c r="N83" s="104"/>
      <c r="O83" s="98"/>
      <c r="P83" s="105"/>
      <c r="Q83" s="105"/>
      <c r="R83" s="105"/>
      <c r="S83" s="105"/>
      <c r="T83" s="105">
        <f t="shared" si="35"/>
        <v>0</v>
      </c>
      <c r="U83" s="105"/>
      <c r="V83" s="105"/>
      <c r="W83" s="105"/>
      <c r="X83" s="106"/>
      <c r="Y83" s="107"/>
      <c r="Z83" s="108"/>
      <c r="AA83" s="127"/>
      <c r="AB83" s="107"/>
      <c r="AC83" s="108"/>
      <c r="AD83" s="109"/>
      <c r="AE83" s="131"/>
      <c r="AF83" s="108"/>
      <c r="AG83" s="127"/>
      <c r="AH83" s="141"/>
      <c r="AI83" s="108">
        <f t="shared" si="36"/>
        <v>0</v>
      </c>
      <c r="AJ83" s="109">
        <f t="shared" si="32"/>
        <v>0</v>
      </c>
      <c r="AK83" s="156">
        <f t="shared" si="37"/>
        <v>0</v>
      </c>
      <c r="AL83" s="146"/>
      <c r="AM83" s="110"/>
    </row>
    <row r="84" spans="1:39" s="28" customFormat="1" ht="11.1" customHeight="1">
      <c r="A84" s="50">
        <v>28</v>
      </c>
      <c r="B84" s="65" t="s">
        <v>87</v>
      </c>
      <c r="C84" s="80">
        <v>429</v>
      </c>
      <c r="D84" s="51"/>
      <c r="E84" s="51"/>
      <c r="F84" s="52">
        <v>6</v>
      </c>
      <c r="G84" s="51">
        <v>21</v>
      </c>
      <c r="H84" s="51"/>
      <c r="I84" s="51">
        <v>1170</v>
      </c>
      <c r="J84" s="51"/>
      <c r="K84" s="51"/>
      <c r="L84" s="51"/>
      <c r="M84" s="81">
        <f t="shared" ref="M84:M114" si="38">SUM(I84:L84)</f>
        <v>1170</v>
      </c>
      <c r="N84" s="70">
        <f t="shared" si="20"/>
        <v>28</v>
      </c>
      <c r="O84" s="50">
        <v>1</v>
      </c>
      <c r="P84" s="47">
        <f t="shared" si="22"/>
        <v>0</v>
      </c>
      <c r="Q84" s="47">
        <f t="shared" ref="Q84:Q114" si="39">IF((D84)&gt;0,M84,)</f>
        <v>0</v>
      </c>
      <c r="R84" s="47">
        <f t="shared" si="23"/>
        <v>0</v>
      </c>
      <c r="S84" s="47">
        <f t="shared" ref="S84:S114" si="40">IF((E84)&gt;0,M84,)</f>
        <v>0</v>
      </c>
      <c r="T84" s="47">
        <f t="shared" si="35"/>
        <v>21</v>
      </c>
      <c r="U84" s="47">
        <f t="shared" ref="U84:U114" si="41">IF((F84)&gt;0,M84,)</f>
        <v>1170</v>
      </c>
      <c r="V84" s="47">
        <f t="shared" si="17"/>
        <v>0</v>
      </c>
      <c r="W84" s="47"/>
      <c r="X84" s="85">
        <f t="shared" si="18"/>
        <v>24570</v>
      </c>
      <c r="Y84" s="96">
        <f>X84+X86</f>
        <v>56160</v>
      </c>
      <c r="Z84" s="53">
        <f t="shared" ref="Z84:Z99" si="42">Y84/$Y$205%</f>
        <v>6.8860903442072248</v>
      </c>
      <c r="AA84" s="128">
        <f t="shared" si="21"/>
        <v>6.8860903442072248</v>
      </c>
      <c r="AB84" s="96"/>
      <c r="AC84" s="53">
        <f t="shared" ref="AC84:AC115" si="43">AB84/$AB$205%</f>
        <v>0</v>
      </c>
      <c r="AD84" s="97">
        <f t="shared" si="34"/>
        <v>0</v>
      </c>
      <c r="AE84" s="135"/>
      <c r="AF84" s="53">
        <f t="shared" ref="AF84:AF99" si="44">AE84/$AE$205%</f>
        <v>0</v>
      </c>
      <c r="AG84" s="128">
        <f t="shared" si="24"/>
        <v>0</v>
      </c>
      <c r="AH84" s="142">
        <f>X85+X87</f>
        <v>2520</v>
      </c>
      <c r="AI84" s="53">
        <f t="shared" si="36"/>
        <v>37.5</v>
      </c>
      <c r="AJ84" s="97">
        <f t="shared" si="32"/>
        <v>37.5</v>
      </c>
      <c r="AK84" s="157">
        <f t="shared" si="37"/>
        <v>7.4292852752676755</v>
      </c>
      <c r="AL84" s="147"/>
      <c r="AM84" s="54"/>
    </row>
    <row r="85" spans="1:39" s="28" customFormat="1" ht="11.1" customHeight="1">
      <c r="A85" s="50"/>
      <c r="B85" s="65"/>
      <c r="C85" s="80"/>
      <c r="D85" s="51"/>
      <c r="E85" s="51"/>
      <c r="F85" s="52">
        <v>6</v>
      </c>
      <c r="G85" s="51">
        <v>21</v>
      </c>
      <c r="H85" s="51"/>
      <c r="I85" s="51"/>
      <c r="J85" s="51"/>
      <c r="K85" s="51"/>
      <c r="L85" s="51">
        <v>75</v>
      </c>
      <c r="M85" s="81">
        <f t="shared" si="38"/>
        <v>75</v>
      </c>
      <c r="N85" s="70">
        <f t="shared" si="20"/>
        <v>0</v>
      </c>
      <c r="O85" s="50">
        <v>4</v>
      </c>
      <c r="P85" s="47">
        <f t="shared" si="22"/>
        <v>0</v>
      </c>
      <c r="Q85" s="47">
        <f t="shared" si="39"/>
        <v>0</v>
      </c>
      <c r="R85" s="47">
        <f t="shared" si="23"/>
        <v>0</v>
      </c>
      <c r="S85" s="47">
        <f t="shared" si="40"/>
        <v>0</v>
      </c>
      <c r="T85" s="47">
        <f t="shared" si="35"/>
        <v>21</v>
      </c>
      <c r="U85" s="47">
        <f t="shared" si="41"/>
        <v>75</v>
      </c>
      <c r="V85" s="47">
        <f t="shared" si="17"/>
        <v>0</v>
      </c>
      <c r="W85" s="47"/>
      <c r="X85" s="85">
        <f t="shared" si="18"/>
        <v>1575</v>
      </c>
      <c r="Y85" s="96"/>
      <c r="Z85" s="53">
        <f t="shared" si="42"/>
        <v>0</v>
      </c>
      <c r="AA85" s="128">
        <f t="shared" si="21"/>
        <v>0</v>
      </c>
      <c r="AB85" s="96"/>
      <c r="AC85" s="53">
        <f t="shared" si="43"/>
        <v>0</v>
      </c>
      <c r="AD85" s="97">
        <f t="shared" si="34"/>
        <v>0</v>
      </c>
      <c r="AE85" s="135"/>
      <c r="AF85" s="53">
        <f t="shared" si="44"/>
        <v>0</v>
      </c>
      <c r="AG85" s="128">
        <f t="shared" si="24"/>
        <v>0</v>
      </c>
      <c r="AH85" s="142"/>
      <c r="AI85" s="53">
        <f t="shared" si="36"/>
        <v>0</v>
      </c>
      <c r="AJ85" s="97">
        <f t="shared" si="32"/>
        <v>0</v>
      </c>
      <c r="AK85" s="157">
        <f t="shared" si="37"/>
        <v>0</v>
      </c>
      <c r="AL85" s="147"/>
      <c r="AM85" s="54"/>
    </row>
    <row r="86" spans="1:39" s="28" customFormat="1" ht="11.1" customHeight="1">
      <c r="A86" s="50"/>
      <c r="B86" s="65"/>
      <c r="C86" s="80">
        <v>403</v>
      </c>
      <c r="D86" s="51"/>
      <c r="E86" s="51"/>
      <c r="F86" s="52">
        <v>8</v>
      </c>
      <c r="G86" s="51">
        <v>27</v>
      </c>
      <c r="H86" s="51"/>
      <c r="I86" s="51">
        <v>1170</v>
      </c>
      <c r="J86" s="51"/>
      <c r="K86" s="51"/>
      <c r="L86" s="51"/>
      <c r="M86" s="81">
        <f t="shared" si="38"/>
        <v>1170</v>
      </c>
      <c r="N86" s="70">
        <f>A86</f>
        <v>0</v>
      </c>
      <c r="O86" s="50">
        <v>1</v>
      </c>
      <c r="P86" s="47">
        <f>D86</f>
        <v>0</v>
      </c>
      <c r="Q86" s="47">
        <f t="shared" si="39"/>
        <v>0</v>
      </c>
      <c r="R86" s="47">
        <f>E86*0.5*2/3</f>
        <v>0</v>
      </c>
      <c r="S86" s="47">
        <f t="shared" si="40"/>
        <v>0</v>
      </c>
      <c r="T86" s="47">
        <f t="shared" si="35"/>
        <v>27</v>
      </c>
      <c r="U86" s="47">
        <f t="shared" si="41"/>
        <v>1170</v>
      </c>
      <c r="V86" s="47">
        <f>H86*10</f>
        <v>0</v>
      </c>
      <c r="W86" s="47"/>
      <c r="X86" s="85">
        <f>P86*Q86+R86*S86+T86*U86+V86*W86</f>
        <v>31590</v>
      </c>
      <c r="Y86" s="96"/>
      <c r="Z86" s="53">
        <f t="shared" si="42"/>
        <v>0</v>
      </c>
      <c r="AA86" s="128">
        <f t="shared" si="21"/>
        <v>0</v>
      </c>
      <c r="AB86" s="96"/>
      <c r="AC86" s="53">
        <f t="shared" si="43"/>
        <v>0</v>
      </c>
      <c r="AD86" s="97">
        <f t="shared" si="34"/>
        <v>0</v>
      </c>
      <c r="AE86" s="135"/>
      <c r="AF86" s="53">
        <f t="shared" si="44"/>
        <v>0</v>
      </c>
      <c r="AG86" s="128">
        <f t="shared" si="24"/>
        <v>0</v>
      </c>
      <c r="AH86" s="142"/>
      <c r="AI86" s="53">
        <f t="shared" si="36"/>
        <v>0</v>
      </c>
      <c r="AJ86" s="97">
        <f t="shared" si="32"/>
        <v>0</v>
      </c>
      <c r="AK86" s="157">
        <f t="shared" si="37"/>
        <v>0</v>
      </c>
      <c r="AL86" s="147"/>
      <c r="AM86" s="54"/>
    </row>
    <row r="87" spans="1:39" s="28" customFormat="1" ht="11.1" customHeight="1">
      <c r="A87" s="50"/>
      <c r="B87" s="65"/>
      <c r="C87" s="80"/>
      <c r="D87" s="51"/>
      <c r="E87" s="51"/>
      <c r="F87" s="52">
        <v>8</v>
      </c>
      <c r="G87" s="51">
        <v>27</v>
      </c>
      <c r="H87" s="51"/>
      <c r="I87" s="51"/>
      <c r="J87" s="51"/>
      <c r="K87" s="51"/>
      <c r="L87" s="51">
        <v>35</v>
      </c>
      <c r="M87" s="81">
        <f t="shared" si="38"/>
        <v>35</v>
      </c>
      <c r="N87" s="70">
        <f>A87</f>
        <v>0</v>
      </c>
      <c r="O87" s="50">
        <v>4</v>
      </c>
      <c r="P87" s="47">
        <f>D87</f>
        <v>0</v>
      </c>
      <c r="Q87" s="47">
        <f t="shared" si="39"/>
        <v>0</v>
      </c>
      <c r="R87" s="47">
        <f>E87*0.5*2/3</f>
        <v>0</v>
      </c>
      <c r="S87" s="47">
        <f t="shared" si="40"/>
        <v>0</v>
      </c>
      <c r="T87" s="47">
        <f t="shared" si="35"/>
        <v>27</v>
      </c>
      <c r="U87" s="47">
        <f t="shared" si="41"/>
        <v>35</v>
      </c>
      <c r="V87" s="47">
        <f>H87*10</f>
        <v>0</v>
      </c>
      <c r="W87" s="47"/>
      <c r="X87" s="85">
        <f>P87*Q87+R87*S87+T87*U87+V87*W87</f>
        <v>945</v>
      </c>
      <c r="Y87" s="96"/>
      <c r="Z87" s="53">
        <f t="shared" si="42"/>
        <v>0</v>
      </c>
      <c r="AA87" s="128">
        <f t="shared" si="21"/>
        <v>0</v>
      </c>
      <c r="AB87" s="96"/>
      <c r="AC87" s="53">
        <f t="shared" si="43"/>
        <v>0</v>
      </c>
      <c r="AD87" s="97">
        <f t="shared" si="34"/>
        <v>0</v>
      </c>
      <c r="AE87" s="135"/>
      <c r="AF87" s="53">
        <f t="shared" si="44"/>
        <v>0</v>
      </c>
      <c r="AG87" s="128">
        <f t="shared" si="24"/>
        <v>0</v>
      </c>
      <c r="AH87" s="142"/>
      <c r="AI87" s="53">
        <f t="shared" si="36"/>
        <v>0</v>
      </c>
      <c r="AJ87" s="97">
        <f t="shared" si="32"/>
        <v>0</v>
      </c>
      <c r="AK87" s="157">
        <f t="shared" si="37"/>
        <v>0</v>
      </c>
      <c r="AL87" s="147"/>
      <c r="AM87" s="54"/>
    </row>
    <row r="88" spans="1:39" s="111" customFormat="1" ht="5.0999999999999996" customHeight="1">
      <c r="A88" s="98"/>
      <c r="B88" s="99"/>
      <c r="C88" s="100"/>
      <c r="D88" s="101"/>
      <c r="E88" s="101"/>
      <c r="F88" s="102"/>
      <c r="G88" s="101"/>
      <c r="H88" s="101"/>
      <c r="I88" s="101"/>
      <c r="J88" s="101"/>
      <c r="K88" s="101"/>
      <c r="L88" s="101"/>
      <c r="M88" s="103">
        <f t="shared" si="38"/>
        <v>0</v>
      </c>
      <c r="N88" s="104">
        <f t="shared" si="20"/>
        <v>0</v>
      </c>
      <c r="O88" s="98"/>
      <c r="P88" s="105">
        <f t="shared" si="22"/>
        <v>0</v>
      </c>
      <c r="Q88" s="105">
        <f t="shared" si="39"/>
        <v>0</v>
      </c>
      <c r="R88" s="105">
        <f t="shared" si="23"/>
        <v>0</v>
      </c>
      <c r="S88" s="105">
        <f t="shared" si="40"/>
        <v>0</v>
      </c>
      <c r="T88" s="105">
        <f t="shared" si="35"/>
        <v>0</v>
      </c>
      <c r="U88" s="105">
        <f t="shared" si="41"/>
        <v>0</v>
      </c>
      <c r="V88" s="105">
        <f t="shared" si="17"/>
        <v>0</v>
      </c>
      <c r="W88" s="105"/>
      <c r="X88" s="106">
        <f t="shared" si="18"/>
        <v>0</v>
      </c>
      <c r="Y88" s="107">
        <f t="shared" si="14"/>
        <v>0</v>
      </c>
      <c r="Z88" s="108">
        <f t="shared" si="42"/>
        <v>0</v>
      </c>
      <c r="AA88" s="127">
        <f t="shared" si="21"/>
        <v>0</v>
      </c>
      <c r="AB88" s="107"/>
      <c r="AC88" s="108">
        <f t="shared" si="43"/>
        <v>0</v>
      </c>
      <c r="AD88" s="109">
        <f t="shared" si="34"/>
        <v>0</v>
      </c>
      <c r="AE88" s="131"/>
      <c r="AF88" s="108">
        <f t="shared" si="44"/>
        <v>0</v>
      </c>
      <c r="AG88" s="127">
        <f t="shared" si="24"/>
        <v>0</v>
      </c>
      <c r="AH88" s="141"/>
      <c r="AI88" s="108">
        <f t="shared" si="36"/>
        <v>0</v>
      </c>
      <c r="AJ88" s="109">
        <f t="shared" si="32"/>
        <v>0</v>
      </c>
      <c r="AK88" s="156">
        <f t="shared" si="37"/>
        <v>0</v>
      </c>
      <c r="AL88" s="146"/>
      <c r="AM88" s="110"/>
    </row>
    <row r="89" spans="1:39" ht="11.25" customHeight="1">
      <c r="A89" s="42">
        <v>29</v>
      </c>
      <c r="B89" s="64" t="s">
        <v>67</v>
      </c>
      <c r="C89" s="78">
        <v>404</v>
      </c>
      <c r="D89" s="44"/>
      <c r="E89" s="44"/>
      <c r="F89" s="48">
        <v>1</v>
      </c>
      <c r="G89" s="44">
        <v>5</v>
      </c>
      <c r="H89" s="49">
        <v>1</v>
      </c>
      <c r="I89" s="44">
        <v>1170</v>
      </c>
      <c r="J89" s="44"/>
      <c r="K89" s="44"/>
      <c r="L89" s="44"/>
      <c r="M89" s="79">
        <f t="shared" si="38"/>
        <v>1170</v>
      </c>
      <c r="N89" s="69">
        <f t="shared" si="20"/>
        <v>29</v>
      </c>
      <c r="O89" s="42">
        <v>1</v>
      </c>
      <c r="P89" s="43">
        <f t="shared" si="22"/>
        <v>0</v>
      </c>
      <c r="Q89" s="43">
        <f t="shared" si="39"/>
        <v>0</v>
      </c>
      <c r="R89" s="43">
        <f t="shared" si="23"/>
        <v>0</v>
      </c>
      <c r="S89" s="43">
        <f t="shared" si="40"/>
        <v>0</v>
      </c>
      <c r="T89" s="43">
        <f t="shared" si="35"/>
        <v>5</v>
      </c>
      <c r="U89" s="43">
        <f t="shared" si="41"/>
        <v>1170</v>
      </c>
      <c r="V89" s="43">
        <f>H89*10*0.5</f>
        <v>5</v>
      </c>
      <c r="W89" s="43">
        <v>1170</v>
      </c>
      <c r="X89" s="84">
        <f t="shared" si="18"/>
        <v>11700</v>
      </c>
      <c r="Y89" s="95">
        <f t="shared" si="14"/>
        <v>11700</v>
      </c>
      <c r="Z89" s="37">
        <f t="shared" si="42"/>
        <v>1.4346021550431718</v>
      </c>
      <c r="AA89" s="83">
        <f t="shared" si="21"/>
        <v>1.4346021550431718</v>
      </c>
      <c r="AB89" s="95"/>
      <c r="AC89" s="37">
        <f t="shared" si="43"/>
        <v>0</v>
      </c>
      <c r="AD89" s="75">
        <f t="shared" si="34"/>
        <v>0</v>
      </c>
      <c r="AE89" s="132"/>
      <c r="AF89" s="37">
        <f t="shared" si="44"/>
        <v>0</v>
      </c>
      <c r="AG89" s="83">
        <f t="shared" si="24"/>
        <v>0</v>
      </c>
      <c r="AH89" s="72"/>
      <c r="AI89" s="37">
        <f t="shared" si="36"/>
        <v>0</v>
      </c>
      <c r="AJ89" s="75">
        <f t="shared" si="32"/>
        <v>0</v>
      </c>
      <c r="AK89" s="155">
        <f t="shared" si="37"/>
        <v>1.0555802656807658</v>
      </c>
      <c r="AL89" s="145" t="s">
        <v>60</v>
      </c>
      <c r="AM89" s="46"/>
    </row>
    <row r="90" spans="1:39" s="111" customFormat="1" ht="5.0999999999999996" customHeight="1">
      <c r="A90" s="98"/>
      <c r="B90" s="99"/>
      <c r="C90" s="100"/>
      <c r="D90" s="101"/>
      <c r="E90" s="101"/>
      <c r="F90" s="102"/>
      <c r="G90" s="101"/>
      <c r="H90" s="101"/>
      <c r="I90" s="101"/>
      <c r="J90" s="101"/>
      <c r="K90" s="101"/>
      <c r="L90" s="101"/>
      <c r="M90" s="103">
        <f t="shared" si="38"/>
        <v>0</v>
      </c>
      <c r="N90" s="104">
        <f t="shared" si="20"/>
        <v>0</v>
      </c>
      <c r="O90" s="98"/>
      <c r="P90" s="105">
        <f t="shared" si="22"/>
        <v>0</v>
      </c>
      <c r="Q90" s="105">
        <f t="shared" si="39"/>
        <v>0</v>
      </c>
      <c r="R90" s="105">
        <f t="shared" si="23"/>
        <v>0</v>
      </c>
      <c r="S90" s="105">
        <f t="shared" si="40"/>
        <v>0</v>
      </c>
      <c r="T90" s="105">
        <f t="shared" si="35"/>
        <v>0</v>
      </c>
      <c r="U90" s="105">
        <f t="shared" si="41"/>
        <v>0</v>
      </c>
      <c r="V90" s="105">
        <f t="shared" si="17"/>
        <v>0</v>
      </c>
      <c r="W90" s="105"/>
      <c r="X90" s="106">
        <f t="shared" si="18"/>
        <v>0</v>
      </c>
      <c r="Y90" s="107">
        <f t="shared" si="14"/>
        <v>0</v>
      </c>
      <c r="Z90" s="108">
        <f t="shared" si="42"/>
        <v>0</v>
      </c>
      <c r="AA90" s="127">
        <f t="shared" si="21"/>
        <v>0</v>
      </c>
      <c r="AB90" s="107"/>
      <c r="AC90" s="108">
        <f t="shared" si="43"/>
        <v>0</v>
      </c>
      <c r="AD90" s="109">
        <f t="shared" si="34"/>
        <v>0</v>
      </c>
      <c r="AE90" s="131"/>
      <c r="AF90" s="108">
        <f t="shared" si="44"/>
        <v>0</v>
      </c>
      <c r="AG90" s="127">
        <f t="shared" si="24"/>
        <v>0</v>
      </c>
      <c r="AH90" s="141"/>
      <c r="AI90" s="108">
        <f t="shared" si="36"/>
        <v>0</v>
      </c>
      <c r="AJ90" s="109">
        <f t="shared" si="32"/>
        <v>0</v>
      </c>
      <c r="AK90" s="156">
        <f t="shared" si="37"/>
        <v>0</v>
      </c>
      <c r="AL90" s="146"/>
      <c r="AM90" s="110"/>
    </row>
    <row r="91" spans="1:39" s="28" customFormat="1" ht="11.1" customHeight="1">
      <c r="A91" s="50">
        <v>30</v>
      </c>
      <c r="B91" s="65" t="s">
        <v>68</v>
      </c>
      <c r="C91" s="80">
        <v>407</v>
      </c>
      <c r="D91" s="51"/>
      <c r="E91" s="51"/>
      <c r="F91" s="52">
        <v>6</v>
      </c>
      <c r="G91" s="51">
        <v>21</v>
      </c>
      <c r="H91" s="51"/>
      <c r="I91" s="51">
        <v>1170</v>
      </c>
      <c r="J91" s="51"/>
      <c r="K91" s="51"/>
      <c r="L91" s="51"/>
      <c r="M91" s="81">
        <f t="shared" si="38"/>
        <v>1170</v>
      </c>
      <c r="N91" s="70">
        <f t="shared" si="20"/>
        <v>30</v>
      </c>
      <c r="O91" s="50">
        <v>1</v>
      </c>
      <c r="P91" s="47">
        <f t="shared" si="22"/>
        <v>0</v>
      </c>
      <c r="Q91" s="47">
        <f t="shared" si="39"/>
        <v>0</v>
      </c>
      <c r="R91" s="47">
        <f t="shared" si="23"/>
        <v>0</v>
      </c>
      <c r="S91" s="47">
        <f t="shared" si="40"/>
        <v>0</v>
      </c>
      <c r="T91" s="47">
        <f t="shared" si="35"/>
        <v>21</v>
      </c>
      <c r="U91" s="47">
        <f t="shared" si="41"/>
        <v>1170</v>
      </c>
      <c r="V91" s="47">
        <f t="shared" si="17"/>
        <v>0</v>
      </c>
      <c r="W91" s="47"/>
      <c r="X91" s="85">
        <f t="shared" si="18"/>
        <v>24570</v>
      </c>
      <c r="Y91" s="96">
        <f>X91+X93</f>
        <v>49140</v>
      </c>
      <c r="Z91" s="53">
        <f t="shared" si="42"/>
        <v>6.0253290511813216</v>
      </c>
      <c r="AA91" s="128">
        <f t="shared" si="21"/>
        <v>6.0253290511813216</v>
      </c>
      <c r="AB91" s="96"/>
      <c r="AC91" s="53">
        <f t="shared" si="43"/>
        <v>0</v>
      </c>
      <c r="AD91" s="97">
        <f t="shared" si="34"/>
        <v>0</v>
      </c>
      <c r="AE91" s="135"/>
      <c r="AF91" s="53">
        <f t="shared" si="44"/>
        <v>0</v>
      </c>
      <c r="AG91" s="128">
        <f t="shared" si="24"/>
        <v>0</v>
      </c>
      <c r="AH91" s="142">
        <f>X92+X94</f>
        <v>4200</v>
      </c>
      <c r="AI91" s="53">
        <f t="shared" si="36"/>
        <v>62.5</v>
      </c>
      <c r="AJ91" s="97">
        <f t="shared" si="32"/>
        <v>62.5</v>
      </c>
      <c r="AK91" s="157">
        <f t="shared" si="37"/>
        <v>8.370937115859217</v>
      </c>
      <c r="AL91" s="147"/>
      <c r="AM91" s="54"/>
    </row>
    <row r="92" spans="1:39" s="28" customFormat="1" ht="11.1" customHeight="1">
      <c r="A92" s="50"/>
      <c r="B92" s="65" t="s">
        <v>69</v>
      </c>
      <c r="C92" s="80"/>
      <c r="D92" s="51"/>
      <c r="E92" s="51"/>
      <c r="F92" s="52">
        <v>6</v>
      </c>
      <c r="G92" s="51">
        <v>21</v>
      </c>
      <c r="H92" s="51"/>
      <c r="I92" s="51"/>
      <c r="J92" s="51"/>
      <c r="K92" s="51"/>
      <c r="L92" s="51">
        <v>100</v>
      </c>
      <c r="M92" s="81">
        <f t="shared" si="38"/>
        <v>100</v>
      </c>
      <c r="N92" s="70">
        <f t="shared" si="20"/>
        <v>0</v>
      </c>
      <c r="O92" s="50">
        <v>4</v>
      </c>
      <c r="P92" s="47">
        <f t="shared" si="22"/>
        <v>0</v>
      </c>
      <c r="Q92" s="47">
        <f t="shared" si="39"/>
        <v>0</v>
      </c>
      <c r="R92" s="47">
        <f t="shared" si="23"/>
        <v>0</v>
      </c>
      <c r="S92" s="47">
        <f t="shared" si="40"/>
        <v>0</v>
      </c>
      <c r="T92" s="47">
        <f t="shared" si="35"/>
        <v>21</v>
      </c>
      <c r="U92" s="47">
        <f t="shared" si="41"/>
        <v>100</v>
      </c>
      <c r="V92" s="47">
        <f t="shared" si="17"/>
        <v>0</v>
      </c>
      <c r="W92" s="47"/>
      <c r="X92" s="85">
        <f t="shared" si="18"/>
        <v>2100</v>
      </c>
      <c r="Y92" s="96"/>
      <c r="Z92" s="53">
        <f t="shared" si="42"/>
        <v>0</v>
      </c>
      <c r="AA92" s="128">
        <f t="shared" si="21"/>
        <v>0</v>
      </c>
      <c r="AB92" s="96"/>
      <c r="AC92" s="53">
        <f t="shared" si="43"/>
        <v>0</v>
      </c>
      <c r="AD92" s="97">
        <f t="shared" si="34"/>
        <v>0</v>
      </c>
      <c r="AE92" s="135"/>
      <c r="AF92" s="53">
        <f t="shared" si="44"/>
        <v>0</v>
      </c>
      <c r="AG92" s="128">
        <f t="shared" si="24"/>
        <v>0</v>
      </c>
      <c r="AH92" s="142"/>
      <c r="AI92" s="53">
        <f t="shared" si="36"/>
        <v>0</v>
      </c>
      <c r="AJ92" s="97">
        <f t="shared" si="32"/>
        <v>0</v>
      </c>
      <c r="AK92" s="157">
        <f t="shared" si="37"/>
        <v>0</v>
      </c>
      <c r="AL92" s="147"/>
      <c r="AM92" s="54"/>
    </row>
    <row r="93" spans="1:39" s="28" customFormat="1" ht="11.1" customHeight="1">
      <c r="A93" s="50"/>
      <c r="B93" s="65"/>
      <c r="C93" s="80">
        <v>430</v>
      </c>
      <c r="D93" s="51"/>
      <c r="E93" s="51"/>
      <c r="F93" s="52">
        <v>6</v>
      </c>
      <c r="G93" s="51">
        <v>21</v>
      </c>
      <c r="H93" s="51"/>
      <c r="I93" s="51">
        <v>1170</v>
      </c>
      <c r="J93" s="51"/>
      <c r="K93" s="51"/>
      <c r="L93" s="51"/>
      <c r="M93" s="81">
        <f t="shared" si="38"/>
        <v>1170</v>
      </c>
      <c r="N93" s="70">
        <f t="shared" si="20"/>
        <v>0</v>
      </c>
      <c r="O93" s="50">
        <v>1</v>
      </c>
      <c r="P93" s="47">
        <f t="shared" si="22"/>
        <v>0</v>
      </c>
      <c r="Q93" s="47">
        <f t="shared" si="39"/>
        <v>0</v>
      </c>
      <c r="R93" s="47">
        <f t="shared" si="23"/>
        <v>0</v>
      </c>
      <c r="S93" s="47">
        <f t="shared" si="40"/>
        <v>0</v>
      </c>
      <c r="T93" s="47">
        <f t="shared" si="35"/>
        <v>21</v>
      </c>
      <c r="U93" s="47">
        <f t="shared" si="41"/>
        <v>1170</v>
      </c>
      <c r="V93" s="47">
        <f t="shared" ref="V93:V112" si="45">H93*10</f>
        <v>0</v>
      </c>
      <c r="W93" s="47"/>
      <c r="X93" s="85">
        <f t="shared" ref="X93:X155" si="46">P93*Q93+R93*S93+T93*U93+V93*W93</f>
        <v>24570</v>
      </c>
      <c r="Y93" s="96"/>
      <c r="Z93" s="53">
        <f t="shared" si="42"/>
        <v>0</v>
      </c>
      <c r="AA93" s="128">
        <f t="shared" si="21"/>
        <v>0</v>
      </c>
      <c r="AB93" s="96"/>
      <c r="AC93" s="53">
        <f t="shared" si="43"/>
        <v>0</v>
      </c>
      <c r="AD93" s="97">
        <f t="shared" si="34"/>
        <v>0</v>
      </c>
      <c r="AE93" s="135"/>
      <c r="AF93" s="53">
        <f t="shared" si="44"/>
        <v>0</v>
      </c>
      <c r="AG93" s="128">
        <f t="shared" si="24"/>
        <v>0</v>
      </c>
      <c r="AH93" s="142"/>
      <c r="AI93" s="53">
        <f t="shared" si="36"/>
        <v>0</v>
      </c>
      <c r="AJ93" s="97">
        <f t="shared" si="32"/>
        <v>0</v>
      </c>
      <c r="AK93" s="157">
        <f t="shared" si="37"/>
        <v>0</v>
      </c>
      <c r="AL93" s="147"/>
      <c r="AM93" s="54"/>
    </row>
    <row r="94" spans="1:39" s="28" customFormat="1" ht="11.1" customHeight="1">
      <c r="A94" s="50"/>
      <c r="B94" s="65"/>
      <c r="C94" s="80"/>
      <c r="D94" s="51"/>
      <c r="E94" s="51"/>
      <c r="F94" s="52">
        <v>6</v>
      </c>
      <c r="G94" s="51">
        <v>21</v>
      </c>
      <c r="H94" s="51"/>
      <c r="I94" s="51"/>
      <c r="J94" s="51"/>
      <c r="K94" s="51"/>
      <c r="L94" s="51">
        <v>100</v>
      </c>
      <c r="M94" s="81">
        <f t="shared" si="38"/>
        <v>100</v>
      </c>
      <c r="N94" s="70">
        <f t="shared" si="20"/>
        <v>0</v>
      </c>
      <c r="O94" s="50">
        <v>4</v>
      </c>
      <c r="P94" s="47">
        <f t="shared" si="22"/>
        <v>0</v>
      </c>
      <c r="Q94" s="47">
        <f t="shared" si="39"/>
        <v>0</v>
      </c>
      <c r="R94" s="47">
        <f t="shared" si="23"/>
        <v>0</v>
      </c>
      <c r="S94" s="47">
        <f t="shared" si="40"/>
        <v>0</v>
      </c>
      <c r="T94" s="47">
        <f t="shared" si="35"/>
        <v>21</v>
      </c>
      <c r="U94" s="47">
        <f t="shared" si="41"/>
        <v>100</v>
      </c>
      <c r="V94" s="47">
        <f t="shared" si="45"/>
        <v>0</v>
      </c>
      <c r="W94" s="47"/>
      <c r="X94" s="85">
        <f t="shared" si="46"/>
        <v>2100</v>
      </c>
      <c r="Y94" s="96"/>
      <c r="Z94" s="53">
        <f t="shared" si="42"/>
        <v>0</v>
      </c>
      <c r="AA94" s="128">
        <f t="shared" si="21"/>
        <v>0</v>
      </c>
      <c r="AB94" s="96"/>
      <c r="AC94" s="53">
        <f t="shared" si="43"/>
        <v>0</v>
      </c>
      <c r="AD94" s="97">
        <f t="shared" si="34"/>
        <v>0</v>
      </c>
      <c r="AE94" s="135"/>
      <c r="AF94" s="53">
        <f t="shared" si="44"/>
        <v>0</v>
      </c>
      <c r="AG94" s="128">
        <f t="shared" si="24"/>
        <v>0</v>
      </c>
      <c r="AH94" s="142"/>
      <c r="AI94" s="53">
        <f t="shared" si="36"/>
        <v>0</v>
      </c>
      <c r="AJ94" s="97">
        <f t="shared" si="32"/>
        <v>0</v>
      </c>
      <c r="AK94" s="157">
        <f t="shared" si="37"/>
        <v>0</v>
      </c>
      <c r="AL94" s="147"/>
      <c r="AM94" s="54"/>
    </row>
    <row r="95" spans="1:39" s="111" customFormat="1" ht="5.0999999999999996" customHeight="1">
      <c r="A95" s="98"/>
      <c r="B95" s="99"/>
      <c r="C95" s="100"/>
      <c r="D95" s="101"/>
      <c r="E95" s="101"/>
      <c r="F95" s="102"/>
      <c r="G95" s="101"/>
      <c r="H95" s="101"/>
      <c r="I95" s="101"/>
      <c r="J95" s="101"/>
      <c r="K95" s="101"/>
      <c r="L95" s="101"/>
      <c r="M95" s="103">
        <f t="shared" si="38"/>
        <v>0</v>
      </c>
      <c r="N95" s="104">
        <f t="shared" si="20"/>
        <v>0</v>
      </c>
      <c r="O95" s="98"/>
      <c r="P95" s="105">
        <f t="shared" si="22"/>
        <v>0</v>
      </c>
      <c r="Q95" s="105">
        <f t="shared" si="39"/>
        <v>0</v>
      </c>
      <c r="R95" s="105">
        <f t="shared" si="23"/>
        <v>0</v>
      </c>
      <c r="S95" s="105">
        <f t="shared" si="40"/>
        <v>0</v>
      </c>
      <c r="T95" s="105">
        <f t="shared" si="35"/>
        <v>0</v>
      </c>
      <c r="U95" s="105">
        <f t="shared" si="41"/>
        <v>0</v>
      </c>
      <c r="V95" s="105">
        <f t="shared" si="45"/>
        <v>0</v>
      </c>
      <c r="W95" s="105"/>
      <c r="X95" s="106">
        <f t="shared" si="46"/>
        <v>0</v>
      </c>
      <c r="Y95" s="107">
        <f t="shared" si="14"/>
        <v>0</v>
      </c>
      <c r="Z95" s="108">
        <f t="shared" si="42"/>
        <v>0</v>
      </c>
      <c r="AA95" s="127">
        <f t="shared" ref="AA95:AA175" si="47">Z95</f>
        <v>0</v>
      </c>
      <c r="AB95" s="107"/>
      <c r="AC95" s="108">
        <f t="shared" si="43"/>
        <v>0</v>
      </c>
      <c r="AD95" s="109">
        <f t="shared" si="34"/>
        <v>0</v>
      </c>
      <c r="AE95" s="131"/>
      <c r="AF95" s="108">
        <f t="shared" si="44"/>
        <v>0</v>
      </c>
      <c r="AG95" s="127">
        <f t="shared" si="24"/>
        <v>0</v>
      </c>
      <c r="AH95" s="141"/>
      <c r="AI95" s="108">
        <f t="shared" si="36"/>
        <v>0</v>
      </c>
      <c r="AJ95" s="109">
        <f t="shared" si="32"/>
        <v>0</v>
      </c>
      <c r="AK95" s="156">
        <f t="shared" si="37"/>
        <v>0</v>
      </c>
      <c r="AL95" s="146"/>
      <c r="AM95" s="110"/>
    </row>
    <row r="96" spans="1:39" ht="11.25" customHeight="1">
      <c r="A96" s="42">
        <v>31</v>
      </c>
      <c r="B96" s="64" t="s">
        <v>110</v>
      </c>
      <c r="C96" s="78">
        <v>418</v>
      </c>
      <c r="D96" s="44"/>
      <c r="E96" s="44"/>
      <c r="F96" s="48">
        <v>1</v>
      </c>
      <c r="G96" s="44">
        <v>5</v>
      </c>
      <c r="H96" s="44"/>
      <c r="I96" s="44">
        <v>1170</v>
      </c>
      <c r="J96" s="44"/>
      <c r="K96" s="44"/>
      <c r="L96" s="44"/>
      <c r="M96" s="79">
        <f t="shared" si="38"/>
        <v>1170</v>
      </c>
      <c r="N96" s="69">
        <f t="shared" si="20"/>
        <v>31</v>
      </c>
      <c r="O96" s="42">
        <v>1</v>
      </c>
      <c r="P96" s="43">
        <f t="shared" si="22"/>
        <v>0</v>
      </c>
      <c r="Q96" s="43">
        <f t="shared" si="39"/>
        <v>0</v>
      </c>
      <c r="R96" s="43">
        <f t="shared" si="23"/>
        <v>0</v>
      </c>
      <c r="S96" s="43">
        <f t="shared" si="40"/>
        <v>0</v>
      </c>
      <c r="T96" s="43">
        <f t="shared" si="35"/>
        <v>5</v>
      </c>
      <c r="U96" s="43">
        <f t="shared" si="41"/>
        <v>1170</v>
      </c>
      <c r="V96" s="43">
        <f t="shared" si="45"/>
        <v>0</v>
      </c>
      <c r="W96" s="43"/>
      <c r="X96" s="84">
        <f t="shared" si="46"/>
        <v>5850</v>
      </c>
      <c r="Y96" s="95">
        <f t="shared" si="14"/>
        <v>5850</v>
      </c>
      <c r="Z96" s="37">
        <f t="shared" si="42"/>
        <v>0.71730107752158589</v>
      </c>
      <c r="AA96" s="83">
        <f t="shared" si="47"/>
        <v>0.71730107752158589</v>
      </c>
      <c r="AB96" s="95"/>
      <c r="AC96" s="37">
        <f t="shared" si="43"/>
        <v>0</v>
      </c>
      <c r="AD96" s="75">
        <f t="shared" si="34"/>
        <v>0</v>
      </c>
      <c r="AE96" s="132"/>
      <c r="AF96" s="37">
        <f t="shared" si="44"/>
        <v>0</v>
      </c>
      <c r="AG96" s="83">
        <f t="shared" si="24"/>
        <v>0</v>
      </c>
      <c r="AH96" s="72"/>
      <c r="AI96" s="37">
        <f t="shared" si="36"/>
        <v>0</v>
      </c>
      <c r="AJ96" s="75">
        <f t="shared" si="32"/>
        <v>0</v>
      </c>
      <c r="AK96" s="155">
        <f t="shared" si="37"/>
        <v>0.5277901328403829</v>
      </c>
      <c r="AL96" s="145"/>
      <c r="AM96" s="46"/>
    </row>
    <row r="97" spans="1:39" s="111" customFormat="1" ht="5.0999999999999996" customHeight="1">
      <c r="A97" s="98"/>
      <c r="B97" s="99"/>
      <c r="C97" s="100"/>
      <c r="D97" s="101"/>
      <c r="E97" s="101"/>
      <c r="F97" s="102"/>
      <c r="G97" s="101"/>
      <c r="H97" s="101"/>
      <c r="I97" s="101"/>
      <c r="J97" s="101"/>
      <c r="K97" s="101"/>
      <c r="L97" s="101"/>
      <c r="M97" s="103">
        <f t="shared" si="38"/>
        <v>0</v>
      </c>
      <c r="N97" s="104">
        <f t="shared" si="20"/>
        <v>0</v>
      </c>
      <c r="O97" s="98"/>
      <c r="P97" s="105">
        <f t="shared" si="22"/>
        <v>0</v>
      </c>
      <c r="Q97" s="105">
        <f t="shared" si="39"/>
        <v>0</v>
      </c>
      <c r="R97" s="105">
        <f t="shared" si="23"/>
        <v>0</v>
      </c>
      <c r="S97" s="105">
        <f t="shared" si="40"/>
        <v>0</v>
      </c>
      <c r="T97" s="105">
        <f t="shared" si="35"/>
        <v>0</v>
      </c>
      <c r="U97" s="105">
        <f t="shared" si="41"/>
        <v>0</v>
      </c>
      <c r="V97" s="105">
        <f t="shared" si="45"/>
        <v>0</v>
      </c>
      <c r="W97" s="105"/>
      <c r="X97" s="106">
        <f t="shared" si="46"/>
        <v>0</v>
      </c>
      <c r="Y97" s="107">
        <f t="shared" si="14"/>
        <v>0</v>
      </c>
      <c r="Z97" s="108">
        <f t="shared" si="42"/>
        <v>0</v>
      </c>
      <c r="AA97" s="127">
        <f t="shared" si="47"/>
        <v>0</v>
      </c>
      <c r="AB97" s="107"/>
      <c r="AC97" s="108">
        <f t="shared" si="43"/>
        <v>0</v>
      </c>
      <c r="AD97" s="109">
        <f t="shared" si="34"/>
        <v>0</v>
      </c>
      <c r="AE97" s="131"/>
      <c r="AF97" s="108">
        <f t="shared" si="44"/>
        <v>0</v>
      </c>
      <c r="AG97" s="127">
        <f t="shared" si="24"/>
        <v>0</v>
      </c>
      <c r="AH97" s="141"/>
      <c r="AI97" s="108">
        <f t="shared" si="36"/>
        <v>0</v>
      </c>
      <c r="AJ97" s="109">
        <f t="shared" si="32"/>
        <v>0</v>
      </c>
      <c r="AK97" s="156">
        <f t="shared" si="37"/>
        <v>0</v>
      </c>
      <c r="AL97" s="146"/>
      <c r="AM97" s="110"/>
    </row>
    <row r="98" spans="1:39" ht="11.25" customHeight="1">
      <c r="A98" s="42">
        <v>32</v>
      </c>
      <c r="B98" s="64" t="s">
        <v>111</v>
      </c>
      <c r="C98" s="78">
        <v>427</v>
      </c>
      <c r="D98" s="44"/>
      <c r="E98" s="44"/>
      <c r="F98" s="48">
        <v>1</v>
      </c>
      <c r="G98" s="44">
        <v>5</v>
      </c>
      <c r="H98" s="44"/>
      <c r="I98" s="44">
        <v>1170</v>
      </c>
      <c r="J98" s="44"/>
      <c r="K98" s="44"/>
      <c r="L98" s="44"/>
      <c r="M98" s="79">
        <f t="shared" si="38"/>
        <v>1170</v>
      </c>
      <c r="N98" s="69">
        <f t="shared" si="20"/>
        <v>32</v>
      </c>
      <c r="O98" s="42">
        <v>1</v>
      </c>
      <c r="P98" s="43">
        <f t="shared" si="22"/>
        <v>0</v>
      </c>
      <c r="Q98" s="43">
        <f t="shared" si="39"/>
        <v>0</v>
      </c>
      <c r="R98" s="43">
        <f t="shared" si="23"/>
        <v>0</v>
      </c>
      <c r="S98" s="43">
        <f t="shared" si="40"/>
        <v>0</v>
      </c>
      <c r="T98" s="43">
        <f t="shared" si="35"/>
        <v>5</v>
      </c>
      <c r="U98" s="43">
        <f t="shared" si="41"/>
        <v>1170</v>
      </c>
      <c r="V98" s="43">
        <f t="shared" si="45"/>
        <v>0</v>
      </c>
      <c r="W98" s="43"/>
      <c r="X98" s="84">
        <f t="shared" si="46"/>
        <v>5850</v>
      </c>
      <c r="Y98" s="95">
        <f t="shared" si="14"/>
        <v>5850</v>
      </c>
      <c r="Z98" s="37">
        <f t="shared" si="42"/>
        <v>0.71730107752158589</v>
      </c>
      <c r="AA98" s="83">
        <f t="shared" si="47"/>
        <v>0.71730107752158589</v>
      </c>
      <c r="AB98" s="95"/>
      <c r="AC98" s="37">
        <f t="shared" si="43"/>
        <v>0</v>
      </c>
      <c r="AD98" s="75">
        <f t="shared" si="34"/>
        <v>0</v>
      </c>
      <c r="AE98" s="132"/>
      <c r="AF98" s="37">
        <f t="shared" si="44"/>
        <v>0</v>
      </c>
      <c r="AG98" s="83">
        <f t="shared" si="24"/>
        <v>0</v>
      </c>
      <c r="AH98" s="72"/>
      <c r="AI98" s="37">
        <f t="shared" si="36"/>
        <v>0</v>
      </c>
      <c r="AJ98" s="75">
        <f t="shared" si="32"/>
        <v>0</v>
      </c>
      <c r="AK98" s="155">
        <f t="shared" si="37"/>
        <v>0.5277901328403829</v>
      </c>
      <c r="AL98" s="145"/>
      <c r="AM98" s="46"/>
    </row>
    <row r="99" spans="1:39" s="111" customFormat="1" ht="5.0999999999999996" customHeight="1">
      <c r="A99" s="98"/>
      <c r="B99" s="99"/>
      <c r="C99" s="100"/>
      <c r="D99" s="101"/>
      <c r="E99" s="101"/>
      <c r="F99" s="102"/>
      <c r="G99" s="101"/>
      <c r="H99" s="101"/>
      <c r="I99" s="101"/>
      <c r="J99" s="101"/>
      <c r="K99" s="101"/>
      <c r="L99" s="101"/>
      <c r="M99" s="103">
        <f t="shared" si="38"/>
        <v>0</v>
      </c>
      <c r="N99" s="104">
        <f t="shared" si="20"/>
        <v>0</v>
      </c>
      <c r="O99" s="98"/>
      <c r="P99" s="105">
        <f t="shared" si="22"/>
        <v>0</v>
      </c>
      <c r="Q99" s="105">
        <f t="shared" si="39"/>
        <v>0</v>
      </c>
      <c r="R99" s="105">
        <f t="shared" si="23"/>
        <v>0</v>
      </c>
      <c r="S99" s="105">
        <f t="shared" si="40"/>
        <v>0</v>
      </c>
      <c r="T99" s="105">
        <f t="shared" si="35"/>
        <v>0</v>
      </c>
      <c r="U99" s="105">
        <f t="shared" si="41"/>
        <v>0</v>
      </c>
      <c r="V99" s="105">
        <f t="shared" si="45"/>
        <v>0</v>
      </c>
      <c r="W99" s="105"/>
      <c r="X99" s="106">
        <f t="shared" si="46"/>
        <v>0</v>
      </c>
      <c r="Y99" s="107">
        <f t="shared" si="14"/>
        <v>0</v>
      </c>
      <c r="Z99" s="108">
        <f t="shared" si="42"/>
        <v>0</v>
      </c>
      <c r="AA99" s="127">
        <f t="shared" si="47"/>
        <v>0</v>
      </c>
      <c r="AB99" s="107"/>
      <c r="AC99" s="108">
        <f t="shared" si="43"/>
        <v>0</v>
      </c>
      <c r="AD99" s="109">
        <f t="shared" si="34"/>
        <v>0</v>
      </c>
      <c r="AE99" s="131"/>
      <c r="AF99" s="108">
        <f t="shared" si="44"/>
        <v>0</v>
      </c>
      <c r="AG99" s="127">
        <f t="shared" si="24"/>
        <v>0</v>
      </c>
      <c r="AH99" s="141"/>
      <c r="AI99" s="108">
        <f t="shared" si="36"/>
        <v>0</v>
      </c>
      <c r="AJ99" s="109">
        <f t="shared" si="32"/>
        <v>0</v>
      </c>
      <c r="AK99" s="156">
        <f t="shared" si="37"/>
        <v>0</v>
      </c>
      <c r="AL99" s="146"/>
      <c r="AM99" s="110"/>
    </row>
    <row r="100" spans="1:39" ht="11.25" customHeight="1">
      <c r="A100" s="42">
        <v>33</v>
      </c>
      <c r="B100" s="64" t="s">
        <v>70</v>
      </c>
      <c r="C100" s="78">
        <v>428</v>
      </c>
      <c r="D100" s="44"/>
      <c r="E100" s="44"/>
      <c r="F100" s="48">
        <v>1</v>
      </c>
      <c r="G100" s="44">
        <v>5</v>
      </c>
      <c r="H100" s="44"/>
      <c r="I100" s="44">
        <v>1170</v>
      </c>
      <c r="J100" s="44"/>
      <c r="K100" s="44"/>
      <c r="L100" s="44"/>
      <c r="M100" s="79">
        <f t="shared" si="38"/>
        <v>1170</v>
      </c>
      <c r="N100" s="69">
        <f t="shared" si="20"/>
        <v>33</v>
      </c>
      <c r="O100" s="42">
        <v>1</v>
      </c>
      <c r="P100" s="43">
        <f t="shared" ref="P100:P155" si="48">D100</f>
        <v>0</v>
      </c>
      <c r="Q100" s="43">
        <f t="shared" si="39"/>
        <v>0</v>
      </c>
      <c r="R100" s="43">
        <f t="shared" ref="R100:R155" si="49">E100*0.5*2/3</f>
        <v>0</v>
      </c>
      <c r="S100" s="43">
        <f t="shared" si="40"/>
        <v>0</v>
      </c>
      <c r="T100" s="43">
        <f t="shared" si="35"/>
        <v>5</v>
      </c>
      <c r="U100" s="43">
        <f t="shared" si="41"/>
        <v>1170</v>
      </c>
      <c r="V100" s="43">
        <f t="shared" si="45"/>
        <v>0</v>
      </c>
      <c r="W100" s="43"/>
      <c r="X100" s="84">
        <f t="shared" si="46"/>
        <v>5850</v>
      </c>
      <c r="Y100" s="95">
        <f t="shared" si="14"/>
        <v>5850</v>
      </c>
      <c r="Z100" s="37">
        <f t="shared" ref="Z100:Z112" si="50">Y100/$Y$205%</f>
        <v>0.71730107752158589</v>
      </c>
      <c r="AA100" s="83">
        <f t="shared" si="47"/>
        <v>0.71730107752158589</v>
      </c>
      <c r="AB100" s="95"/>
      <c r="AC100" s="37">
        <f t="shared" si="43"/>
        <v>0</v>
      </c>
      <c r="AD100" s="75">
        <f t="shared" si="34"/>
        <v>0</v>
      </c>
      <c r="AE100" s="132"/>
      <c r="AF100" s="37">
        <f t="shared" ref="AF100:AF112" si="51">AE100/$AE$205%</f>
        <v>0</v>
      </c>
      <c r="AG100" s="83">
        <f t="shared" ref="AG100:AG175" si="52">AF100</f>
        <v>0</v>
      </c>
      <c r="AH100" s="72"/>
      <c r="AI100" s="37">
        <f t="shared" si="36"/>
        <v>0</v>
      </c>
      <c r="AJ100" s="75">
        <f t="shared" si="32"/>
        <v>0</v>
      </c>
      <c r="AK100" s="155">
        <f t="shared" si="37"/>
        <v>0.5277901328403829</v>
      </c>
      <c r="AL100" s="145"/>
      <c r="AM100" s="46"/>
    </row>
    <row r="101" spans="1:39" s="111" customFormat="1" ht="5.0999999999999996" customHeight="1">
      <c r="A101" s="98"/>
      <c r="B101" s="99"/>
      <c r="C101" s="100"/>
      <c r="D101" s="101"/>
      <c r="E101" s="101"/>
      <c r="F101" s="102"/>
      <c r="G101" s="101"/>
      <c r="H101" s="101"/>
      <c r="I101" s="101"/>
      <c r="J101" s="101"/>
      <c r="K101" s="101"/>
      <c r="L101" s="101"/>
      <c r="M101" s="103">
        <f t="shared" si="38"/>
        <v>0</v>
      </c>
      <c r="N101" s="104">
        <f t="shared" si="20"/>
        <v>0</v>
      </c>
      <c r="O101" s="98"/>
      <c r="P101" s="105">
        <f t="shared" si="48"/>
        <v>0</v>
      </c>
      <c r="Q101" s="105">
        <f t="shared" si="39"/>
        <v>0</v>
      </c>
      <c r="R101" s="105">
        <f t="shared" si="49"/>
        <v>0</v>
      </c>
      <c r="S101" s="105">
        <f t="shared" si="40"/>
        <v>0</v>
      </c>
      <c r="T101" s="105">
        <f t="shared" si="35"/>
        <v>0</v>
      </c>
      <c r="U101" s="105">
        <f t="shared" si="41"/>
        <v>0</v>
      </c>
      <c r="V101" s="105">
        <f t="shared" si="45"/>
        <v>0</v>
      </c>
      <c r="W101" s="105"/>
      <c r="X101" s="106">
        <f t="shared" si="46"/>
        <v>0</v>
      </c>
      <c r="Y101" s="107">
        <f t="shared" si="14"/>
        <v>0</v>
      </c>
      <c r="Z101" s="108">
        <f t="shared" si="50"/>
        <v>0</v>
      </c>
      <c r="AA101" s="127">
        <f t="shared" si="47"/>
        <v>0</v>
      </c>
      <c r="AB101" s="107"/>
      <c r="AC101" s="108">
        <f t="shared" si="43"/>
        <v>0</v>
      </c>
      <c r="AD101" s="109">
        <f t="shared" si="34"/>
        <v>0</v>
      </c>
      <c r="AE101" s="131"/>
      <c r="AF101" s="108">
        <f t="shared" si="51"/>
        <v>0</v>
      </c>
      <c r="AG101" s="127">
        <f t="shared" si="52"/>
        <v>0</v>
      </c>
      <c r="AH101" s="141"/>
      <c r="AI101" s="108">
        <f t="shared" si="36"/>
        <v>0</v>
      </c>
      <c r="AJ101" s="109">
        <f t="shared" si="32"/>
        <v>0</v>
      </c>
      <c r="AK101" s="156">
        <f t="shared" si="37"/>
        <v>0</v>
      </c>
      <c r="AL101" s="146"/>
      <c r="AM101" s="110"/>
    </row>
    <row r="102" spans="1:39" ht="12" customHeight="1">
      <c r="A102" s="42">
        <v>34</v>
      </c>
      <c r="B102" s="64" t="s">
        <v>71</v>
      </c>
      <c r="C102" s="78">
        <v>434</v>
      </c>
      <c r="D102" s="44"/>
      <c r="E102" s="44"/>
      <c r="F102" s="48">
        <v>1</v>
      </c>
      <c r="G102" s="44">
        <v>5</v>
      </c>
      <c r="H102" s="44"/>
      <c r="I102" s="44">
        <v>1170</v>
      </c>
      <c r="J102" s="44"/>
      <c r="K102" s="44"/>
      <c r="L102" s="44"/>
      <c r="M102" s="79">
        <f t="shared" si="38"/>
        <v>1170</v>
      </c>
      <c r="N102" s="69">
        <f t="shared" si="20"/>
        <v>34</v>
      </c>
      <c r="O102" s="42">
        <v>1</v>
      </c>
      <c r="P102" s="43">
        <f t="shared" si="48"/>
        <v>0</v>
      </c>
      <c r="Q102" s="43">
        <f t="shared" si="39"/>
        <v>0</v>
      </c>
      <c r="R102" s="43">
        <f t="shared" si="49"/>
        <v>0</v>
      </c>
      <c r="S102" s="43">
        <f t="shared" si="40"/>
        <v>0</v>
      </c>
      <c r="T102" s="43">
        <f t="shared" si="35"/>
        <v>5</v>
      </c>
      <c r="U102" s="43">
        <f t="shared" si="41"/>
        <v>1170</v>
      </c>
      <c r="V102" s="43">
        <f t="shared" si="45"/>
        <v>0</v>
      </c>
      <c r="W102" s="43"/>
      <c r="X102" s="84">
        <f t="shared" si="46"/>
        <v>5850</v>
      </c>
      <c r="Y102" s="95">
        <f t="shared" si="14"/>
        <v>5850</v>
      </c>
      <c r="Z102" s="37">
        <f t="shared" si="50"/>
        <v>0.71730107752158589</v>
      </c>
      <c r="AA102" s="83">
        <f t="shared" si="47"/>
        <v>0.71730107752158589</v>
      </c>
      <c r="AB102" s="95">
        <f>X103</f>
        <v>1075</v>
      </c>
      <c r="AC102" s="37">
        <f t="shared" si="43"/>
        <v>20.477815699658702</v>
      </c>
      <c r="AD102" s="75">
        <f t="shared" si="34"/>
        <v>20.477815699658702</v>
      </c>
      <c r="AE102" s="132"/>
      <c r="AF102" s="37">
        <f t="shared" si="51"/>
        <v>0</v>
      </c>
      <c r="AG102" s="83">
        <f t="shared" si="52"/>
        <v>0</v>
      </c>
      <c r="AH102" s="72"/>
      <c r="AI102" s="37">
        <f t="shared" si="36"/>
        <v>0</v>
      </c>
      <c r="AJ102" s="75">
        <f t="shared" si="32"/>
        <v>0</v>
      </c>
      <c r="AK102" s="155">
        <f t="shared" si="37"/>
        <v>3.296390815434239</v>
      </c>
      <c r="AL102" s="145"/>
      <c r="AM102" s="46"/>
    </row>
    <row r="103" spans="1:39" ht="11.1" customHeight="1">
      <c r="A103" s="42"/>
      <c r="B103" s="64"/>
      <c r="C103" s="78"/>
      <c r="D103" s="44"/>
      <c r="E103" s="44"/>
      <c r="F103" s="48">
        <v>1</v>
      </c>
      <c r="G103" s="44">
        <v>5</v>
      </c>
      <c r="H103" s="44"/>
      <c r="I103" s="44"/>
      <c r="J103" s="44">
        <v>215</v>
      </c>
      <c r="K103" s="44"/>
      <c r="L103" s="44"/>
      <c r="M103" s="79">
        <f t="shared" si="38"/>
        <v>215</v>
      </c>
      <c r="N103" s="69">
        <f t="shared" si="20"/>
        <v>0</v>
      </c>
      <c r="O103" s="42">
        <v>2</v>
      </c>
      <c r="P103" s="43">
        <f t="shared" si="48"/>
        <v>0</v>
      </c>
      <c r="Q103" s="43">
        <f t="shared" si="39"/>
        <v>0</v>
      </c>
      <c r="R103" s="43">
        <f t="shared" si="49"/>
        <v>0</v>
      </c>
      <c r="S103" s="43">
        <f t="shared" si="40"/>
        <v>0</v>
      </c>
      <c r="T103" s="43">
        <f t="shared" si="35"/>
        <v>5</v>
      </c>
      <c r="U103" s="43">
        <f t="shared" si="41"/>
        <v>215</v>
      </c>
      <c r="V103" s="43">
        <f t="shared" si="45"/>
        <v>0</v>
      </c>
      <c r="W103" s="43"/>
      <c r="X103" s="84">
        <f t="shared" si="46"/>
        <v>1075</v>
      </c>
      <c r="Y103" s="95"/>
      <c r="Z103" s="37">
        <f t="shared" si="50"/>
        <v>0</v>
      </c>
      <c r="AA103" s="83">
        <f t="shared" si="47"/>
        <v>0</v>
      </c>
      <c r="AB103" s="95"/>
      <c r="AC103" s="37">
        <f t="shared" si="43"/>
        <v>0</v>
      </c>
      <c r="AD103" s="75">
        <f t="shared" si="34"/>
        <v>0</v>
      </c>
      <c r="AE103" s="132"/>
      <c r="AF103" s="37">
        <f t="shared" si="51"/>
        <v>0</v>
      </c>
      <c r="AG103" s="83">
        <f t="shared" si="52"/>
        <v>0</v>
      </c>
      <c r="AH103" s="72"/>
      <c r="AI103" s="37">
        <f t="shared" si="36"/>
        <v>0</v>
      </c>
      <c r="AJ103" s="75">
        <f t="shared" si="32"/>
        <v>0</v>
      </c>
      <c r="AK103" s="155">
        <f t="shared" si="37"/>
        <v>0</v>
      </c>
      <c r="AL103" s="145"/>
      <c r="AM103" s="46"/>
    </row>
    <row r="104" spans="1:39" s="111" customFormat="1" ht="5.0999999999999996" customHeight="1">
      <c r="A104" s="98"/>
      <c r="B104" s="99"/>
      <c r="C104" s="100"/>
      <c r="D104" s="101"/>
      <c r="E104" s="101"/>
      <c r="F104" s="102"/>
      <c r="G104" s="101"/>
      <c r="H104" s="101"/>
      <c r="I104" s="101"/>
      <c r="J104" s="101"/>
      <c r="K104" s="101"/>
      <c r="L104" s="101"/>
      <c r="M104" s="103">
        <f t="shared" si="38"/>
        <v>0</v>
      </c>
      <c r="N104" s="104">
        <f t="shared" si="20"/>
        <v>0</v>
      </c>
      <c r="O104" s="98"/>
      <c r="P104" s="105">
        <f t="shared" si="48"/>
        <v>0</v>
      </c>
      <c r="Q104" s="105">
        <f t="shared" si="39"/>
        <v>0</v>
      </c>
      <c r="R104" s="105">
        <f t="shared" si="49"/>
        <v>0</v>
      </c>
      <c r="S104" s="105">
        <f t="shared" si="40"/>
        <v>0</v>
      </c>
      <c r="T104" s="105">
        <f t="shared" si="35"/>
        <v>0</v>
      </c>
      <c r="U104" s="105">
        <f t="shared" si="41"/>
        <v>0</v>
      </c>
      <c r="V104" s="105">
        <f t="shared" si="45"/>
        <v>0</v>
      </c>
      <c r="W104" s="105"/>
      <c r="X104" s="106">
        <f t="shared" si="46"/>
        <v>0</v>
      </c>
      <c r="Y104" s="107">
        <f t="shared" si="14"/>
        <v>0</v>
      </c>
      <c r="Z104" s="108">
        <f t="shared" si="50"/>
        <v>0</v>
      </c>
      <c r="AA104" s="127">
        <f t="shared" si="47"/>
        <v>0</v>
      </c>
      <c r="AB104" s="107"/>
      <c r="AC104" s="108">
        <f t="shared" si="43"/>
        <v>0</v>
      </c>
      <c r="AD104" s="109">
        <f t="shared" si="34"/>
        <v>0</v>
      </c>
      <c r="AE104" s="131"/>
      <c r="AF104" s="108">
        <f t="shared" si="51"/>
        <v>0</v>
      </c>
      <c r="AG104" s="127">
        <f t="shared" si="52"/>
        <v>0</v>
      </c>
      <c r="AH104" s="141"/>
      <c r="AI104" s="108">
        <f t="shared" si="36"/>
        <v>0</v>
      </c>
      <c r="AJ104" s="109">
        <f t="shared" si="32"/>
        <v>0</v>
      </c>
      <c r="AK104" s="156">
        <f t="shared" si="37"/>
        <v>0</v>
      </c>
      <c r="AL104" s="146"/>
      <c r="AM104" s="110"/>
    </row>
    <row r="105" spans="1:39" ht="11.25" customHeight="1">
      <c r="A105" s="42">
        <v>35</v>
      </c>
      <c r="B105" s="64" t="s">
        <v>72</v>
      </c>
      <c r="C105" s="78">
        <v>435</v>
      </c>
      <c r="D105" s="44"/>
      <c r="E105" s="44"/>
      <c r="F105" s="48">
        <v>1</v>
      </c>
      <c r="G105" s="44">
        <v>5</v>
      </c>
      <c r="H105" s="44"/>
      <c r="I105" s="44">
        <v>1170</v>
      </c>
      <c r="J105" s="44"/>
      <c r="K105" s="44"/>
      <c r="L105" s="44"/>
      <c r="M105" s="79">
        <f t="shared" si="38"/>
        <v>1170</v>
      </c>
      <c r="N105" s="69">
        <f t="shared" si="20"/>
        <v>35</v>
      </c>
      <c r="O105" s="42">
        <v>1</v>
      </c>
      <c r="P105" s="43">
        <f t="shared" si="48"/>
        <v>0</v>
      </c>
      <c r="Q105" s="43">
        <f t="shared" si="39"/>
        <v>0</v>
      </c>
      <c r="R105" s="43">
        <f t="shared" si="49"/>
        <v>0</v>
      </c>
      <c r="S105" s="43">
        <f t="shared" si="40"/>
        <v>0</v>
      </c>
      <c r="T105" s="43">
        <f t="shared" si="35"/>
        <v>5</v>
      </c>
      <c r="U105" s="43">
        <f t="shared" si="41"/>
        <v>1170</v>
      </c>
      <c r="V105" s="43">
        <f t="shared" si="45"/>
        <v>0</v>
      </c>
      <c r="W105" s="43"/>
      <c r="X105" s="84">
        <f t="shared" si="46"/>
        <v>5850</v>
      </c>
      <c r="Y105" s="95">
        <f t="shared" si="14"/>
        <v>5850</v>
      </c>
      <c r="Z105" s="37">
        <f t="shared" si="50"/>
        <v>0.71730107752158589</v>
      </c>
      <c r="AA105" s="83">
        <f t="shared" si="47"/>
        <v>0.71730107752158589</v>
      </c>
      <c r="AB105" s="95">
        <f>X106</f>
        <v>1075</v>
      </c>
      <c r="AC105" s="37">
        <f t="shared" si="43"/>
        <v>20.477815699658702</v>
      </c>
      <c r="AD105" s="75">
        <f t="shared" si="34"/>
        <v>20.477815699658702</v>
      </c>
      <c r="AE105" s="132"/>
      <c r="AF105" s="37">
        <f t="shared" si="51"/>
        <v>0</v>
      </c>
      <c r="AG105" s="83">
        <f t="shared" si="52"/>
        <v>0</v>
      </c>
      <c r="AH105" s="72"/>
      <c r="AI105" s="37">
        <f t="shared" si="36"/>
        <v>0</v>
      </c>
      <c r="AJ105" s="75">
        <f t="shared" si="32"/>
        <v>0</v>
      </c>
      <c r="AK105" s="155">
        <f t="shared" si="37"/>
        <v>3.296390815434239</v>
      </c>
      <c r="AL105" s="145"/>
      <c r="AM105" s="46"/>
    </row>
    <row r="106" spans="1:39" ht="11.1" customHeight="1">
      <c r="A106" s="42"/>
      <c r="B106" s="64"/>
      <c r="C106" s="78"/>
      <c r="D106" s="44"/>
      <c r="E106" s="44"/>
      <c r="F106" s="48">
        <v>1</v>
      </c>
      <c r="G106" s="44">
        <v>5</v>
      </c>
      <c r="H106" s="44"/>
      <c r="I106" s="44"/>
      <c r="J106" s="44">
        <v>215</v>
      </c>
      <c r="K106" s="44"/>
      <c r="L106" s="44"/>
      <c r="M106" s="79">
        <f t="shared" si="38"/>
        <v>215</v>
      </c>
      <c r="N106" s="69">
        <f t="shared" si="20"/>
        <v>0</v>
      </c>
      <c r="O106" s="42">
        <v>2</v>
      </c>
      <c r="P106" s="43">
        <f t="shared" si="48"/>
        <v>0</v>
      </c>
      <c r="Q106" s="43">
        <f t="shared" si="39"/>
        <v>0</v>
      </c>
      <c r="R106" s="43">
        <f t="shared" si="49"/>
        <v>0</v>
      </c>
      <c r="S106" s="43">
        <f t="shared" si="40"/>
        <v>0</v>
      </c>
      <c r="T106" s="43">
        <f t="shared" si="35"/>
        <v>5</v>
      </c>
      <c r="U106" s="43">
        <f t="shared" si="41"/>
        <v>215</v>
      </c>
      <c r="V106" s="43">
        <f t="shared" si="45"/>
        <v>0</v>
      </c>
      <c r="W106" s="43"/>
      <c r="X106" s="84">
        <f t="shared" si="46"/>
        <v>1075</v>
      </c>
      <c r="Y106" s="95"/>
      <c r="Z106" s="37">
        <f t="shared" si="50"/>
        <v>0</v>
      </c>
      <c r="AA106" s="83">
        <f t="shared" si="47"/>
        <v>0</v>
      </c>
      <c r="AB106" s="95"/>
      <c r="AC106" s="37">
        <f t="shared" si="43"/>
        <v>0</v>
      </c>
      <c r="AD106" s="75">
        <f t="shared" si="34"/>
        <v>0</v>
      </c>
      <c r="AE106" s="132"/>
      <c r="AF106" s="37">
        <f t="shared" si="51"/>
        <v>0</v>
      </c>
      <c r="AG106" s="83">
        <f t="shared" si="52"/>
        <v>0</v>
      </c>
      <c r="AH106" s="72"/>
      <c r="AI106" s="37">
        <f t="shared" si="36"/>
        <v>0</v>
      </c>
      <c r="AJ106" s="75">
        <f t="shared" si="32"/>
        <v>0</v>
      </c>
      <c r="AK106" s="155">
        <f t="shared" si="37"/>
        <v>0</v>
      </c>
      <c r="AL106" s="145"/>
      <c r="AM106" s="46"/>
    </row>
    <row r="107" spans="1:39" s="111" customFormat="1" ht="5.0999999999999996" customHeight="1">
      <c r="A107" s="98"/>
      <c r="B107" s="99"/>
      <c r="C107" s="100"/>
      <c r="D107" s="101"/>
      <c r="E107" s="101"/>
      <c r="F107" s="102"/>
      <c r="G107" s="101"/>
      <c r="H107" s="101"/>
      <c r="I107" s="101"/>
      <c r="J107" s="101"/>
      <c r="K107" s="101"/>
      <c r="L107" s="101"/>
      <c r="M107" s="103">
        <f t="shared" si="38"/>
        <v>0</v>
      </c>
      <c r="N107" s="104">
        <f t="shared" si="20"/>
        <v>0</v>
      </c>
      <c r="O107" s="98"/>
      <c r="P107" s="105">
        <f t="shared" si="48"/>
        <v>0</v>
      </c>
      <c r="Q107" s="105">
        <f t="shared" si="39"/>
        <v>0</v>
      </c>
      <c r="R107" s="105">
        <f t="shared" si="49"/>
        <v>0</v>
      </c>
      <c r="S107" s="105">
        <f t="shared" si="40"/>
        <v>0</v>
      </c>
      <c r="T107" s="105">
        <f t="shared" si="35"/>
        <v>0</v>
      </c>
      <c r="U107" s="105">
        <f t="shared" si="41"/>
        <v>0</v>
      </c>
      <c r="V107" s="105">
        <f t="shared" si="45"/>
        <v>0</v>
      </c>
      <c r="W107" s="105"/>
      <c r="X107" s="106">
        <f t="shared" si="46"/>
        <v>0</v>
      </c>
      <c r="Y107" s="107">
        <f t="shared" si="14"/>
        <v>0</v>
      </c>
      <c r="Z107" s="108">
        <f t="shared" si="50"/>
        <v>0</v>
      </c>
      <c r="AA107" s="127">
        <f t="shared" si="47"/>
        <v>0</v>
      </c>
      <c r="AB107" s="107"/>
      <c r="AC107" s="108">
        <f t="shared" si="43"/>
        <v>0</v>
      </c>
      <c r="AD107" s="109">
        <f t="shared" si="34"/>
        <v>0</v>
      </c>
      <c r="AE107" s="131"/>
      <c r="AF107" s="108">
        <f t="shared" si="51"/>
        <v>0</v>
      </c>
      <c r="AG107" s="127">
        <f t="shared" si="52"/>
        <v>0</v>
      </c>
      <c r="AH107" s="141"/>
      <c r="AI107" s="108">
        <f t="shared" si="36"/>
        <v>0</v>
      </c>
      <c r="AJ107" s="109">
        <f t="shared" si="32"/>
        <v>0</v>
      </c>
      <c r="AK107" s="156">
        <f t="shared" si="37"/>
        <v>0</v>
      </c>
      <c r="AL107" s="146"/>
      <c r="AM107" s="110"/>
    </row>
    <row r="108" spans="1:39" s="28" customFormat="1" ht="11.1" customHeight="1">
      <c r="A108" s="50">
        <v>36</v>
      </c>
      <c r="B108" s="65" t="s">
        <v>116</v>
      </c>
      <c r="C108" s="80">
        <v>444</v>
      </c>
      <c r="D108" s="51"/>
      <c r="E108" s="51"/>
      <c r="F108" s="52">
        <v>5</v>
      </c>
      <c r="G108" s="51">
        <v>18</v>
      </c>
      <c r="H108" s="51"/>
      <c r="I108" s="51">
        <v>1170</v>
      </c>
      <c r="J108" s="51"/>
      <c r="K108" s="51"/>
      <c r="L108" s="51"/>
      <c r="M108" s="81">
        <f t="shared" si="38"/>
        <v>1170</v>
      </c>
      <c r="N108" s="70">
        <f t="shared" ref="N108:N144" si="53">A108</f>
        <v>36</v>
      </c>
      <c r="O108" s="50">
        <v>1</v>
      </c>
      <c r="P108" s="47">
        <f t="shared" si="48"/>
        <v>0</v>
      </c>
      <c r="Q108" s="47">
        <f t="shared" si="39"/>
        <v>0</v>
      </c>
      <c r="R108" s="47">
        <f t="shared" si="49"/>
        <v>0</v>
      </c>
      <c r="S108" s="47">
        <f t="shared" si="40"/>
        <v>0</v>
      </c>
      <c r="T108" s="47">
        <f t="shared" si="35"/>
        <v>18</v>
      </c>
      <c r="U108" s="47">
        <f t="shared" si="41"/>
        <v>1170</v>
      </c>
      <c r="V108" s="47">
        <f t="shared" si="45"/>
        <v>0</v>
      </c>
      <c r="W108" s="47"/>
      <c r="X108" s="85">
        <f t="shared" si="46"/>
        <v>21060</v>
      </c>
      <c r="Y108" s="96">
        <f t="shared" si="14"/>
        <v>21060</v>
      </c>
      <c r="Z108" s="53">
        <f t="shared" si="50"/>
        <v>2.5822838790777092</v>
      </c>
      <c r="AA108" s="128">
        <f t="shared" si="47"/>
        <v>2.5822838790777092</v>
      </c>
      <c r="AB108" s="96"/>
      <c r="AC108" s="53">
        <f t="shared" si="43"/>
        <v>0</v>
      </c>
      <c r="AD108" s="97">
        <f t="shared" si="34"/>
        <v>0</v>
      </c>
      <c r="AE108" s="135"/>
      <c r="AF108" s="53">
        <f t="shared" si="51"/>
        <v>0</v>
      </c>
      <c r="AG108" s="128">
        <f t="shared" si="52"/>
        <v>0</v>
      </c>
      <c r="AH108" s="142"/>
      <c r="AI108" s="53">
        <f t="shared" si="36"/>
        <v>0</v>
      </c>
      <c r="AJ108" s="97">
        <f t="shared" si="32"/>
        <v>0</v>
      </c>
      <c r="AK108" s="157">
        <f t="shared" si="37"/>
        <v>1.9000444782253785</v>
      </c>
      <c r="AL108" s="147"/>
      <c r="AM108" s="54"/>
    </row>
    <row r="109" spans="1:39" s="111" customFormat="1" ht="5.0999999999999996" customHeight="1">
      <c r="A109" s="98"/>
      <c r="B109" s="99"/>
      <c r="C109" s="100"/>
      <c r="D109" s="101"/>
      <c r="E109" s="101"/>
      <c r="F109" s="102"/>
      <c r="G109" s="101"/>
      <c r="H109" s="101"/>
      <c r="I109" s="101"/>
      <c r="J109" s="101"/>
      <c r="K109" s="101"/>
      <c r="L109" s="101"/>
      <c r="M109" s="103">
        <f t="shared" si="38"/>
        <v>0</v>
      </c>
      <c r="N109" s="104">
        <f t="shared" si="53"/>
        <v>0</v>
      </c>
      <c r="O109" s="98"/>
      <c r="P109" s="105">
        <f t="shared" si="48"/>
        <v>0</v>
      </c>
      <c r="Q109" s="105">
        <f t="shared" si="39"/>
        <v>0</v>
      </c>
      <c r="R109" s="105">
        <f t="shared" si="49"/>
        <v>0</v>
      </c>
      <c r="S109" s="105">
        <f t="shared" si="40"/>
        <v>0</v>
      </c>
      <c r="T109" s="105">
        <f t="shared" si="35"/>
        <v>0</v>
      </c>
      <c r="U109" s="105">
        <f t="shared" si="41"/>
        <v>0</v>
      </c>
      <c r="V109" s="105">
        <f t="shared" si="45"/>
        <v>0</v>
      </c>
      <c r="W109" s="105"/>
      <c r="X109" s="106">
        <f t="shared" si="46"/>
        <v>0</v>
      </c>
      <c r="Y109" s="107">
        <f t="shared" si="14"/>
        <v>0</v>
      </c>
      <c r="Z109" s="108">
        <f t="shared" si="50"/>
        <v>0</v>
      </c>
      <c r="AA109" s="127">
        <f t="shared" si="47"/>
        <v>0</v>
      </c>
      <c r="AB109" s="107"/>
      <c r="AC109" s="108">
        <f t="shared" si="43"/>
        <v>0</v>
      </c>
      <c r="AD109" s="109">
        <f t="shared" si="34"/>
        <v>0</v>
      </c>
      <c r="AE109" s="131"/>
      <c r="AF109" s="108">
        <f t="shared" si="51"/>
        <v>0</v>
      </c>
      <c r="AG109" s="127">
        <f t="shared" si="52"/>
        <v>0</v>
      </c>
      <c r="AH109" s="141"/>
      <c r="AI109" s="108">
        <f t="shared" ref="AI109:AI139" si="54">AH109/$AH$205%</f>
        <v>0</v>
      </c>
      <c r="AJ109" s="109">
        <f t="shared" si="32"/>
        <v>0</v>
      </c>
      <c r="AK109" s="156">
        <f t="shared" si="37"/>
        <v>0</v>
      </c>
      <c r="AL109" s="146"/>
      <c r="AM109" s="110"/>
    </row>
    <row r="110" spans="1:39" ht="11.25" customHeight="1">
      <c r="A110" s="42">
        <v>37</v>
      </c>
      <c r="B110" s="64" t="s">
        <v>73</v>
      </c>
      <c r="C110" s="78">
        <v>458</v>
      </c>
      <c r="D110" s="44"/>
      <c r="E110" s="44"/>
      <c r="F110" s="48">
        <v>1</v>
      </c>
      <c r="G110" s="44">
        <v>5</v>
      </c>
      <c r="H110" s="44"/>
      <c r="I110" s="44">
        <v>1170</v>
      </c>
      <c r="J110" s="44"/>
      <c r="K110" s="44"/>
      <c r="L110" s="44"/>
      <c r="M110" s="79">
        <f t="shared" si="38"/>
        <v>1170</v>
      </c>
      <c r="N110" s="69">
        <f t="shared" si="53"/>
        <v>37</v>
      </c>
      <c r="O110" s="42">
        <v>1</v>
      </c>
      <c r="P110" s="43">
        <f t="shared" si="48"/>
        <v>0</v>
      </c>
      <c r="Q110" s="43">
        <f t="shared" si="39"/>
        <v>0</v>
      </c>
      <c r="R110" s="43">
        <f t="shared" si="49"/>
        <v>0</v>
      </c>
      <c r="S110" s="43">
        <f t="shared" si="40"/>
        <v>0</v>
      </c>
      <c r="T110" s="43">
        <f t="shared" si="35"/>
        <v>5</v>
      </c>
      <c r="U110" s="43">
        <f t="shared" si="41"/>
        <v>1170</v>
      </c>
      <c r="V110" s="43">
        <f t="shared" si="45"/>
        <v>0</v>
      </c>
      <c r="W110" s="43"/>
      <c r="X110" s="84">
        <f t="shared" si="46"/>
        <v>5850</v>
      </c>
      <c r="Y110" s="95">
        <f t="shared" si="14"/>
        <v>5850</v>
      </c>
      <c r="Z110" s="37">
        <f t="shared" si="50"/>
        <v>0.71730107752158589</v>
      </c>
      <c r="AA110" s="83">
        <f t="shared" si="47"/>
        <v>0.71730107752158589</v>
      </c>
      <c r="AB110" s="95"/>
      <c r="AC110" s="37">
        <f t="shared" si="43"/>
        <v>0</v>
      </c>
      <c r="AD110" s="75">
        <f t="shared" si="34"/>
        <v>0</v>
      </c>
      <c r="AE110" s="132"/>
      <c r="AF110" s="37">
        <f t="shared" si="51"/>
        <v>0</v>
      </c>
      <c r="AG110" s="83">
        <f t="shared" si="52"/>
        <v>0</v>
      </c>
      <c r="AH110" s="72"/>
      <c r="AI110" s="37">
        <f t="shared" si="54"/>
        <v>0</v>
      </c>
      <c r="AJ110" s="75">
        <f t="shared" si="32"/>
        <v>0</v>
      </c>
      <c r="AK110" s="155">
        <f t="shared" si="37"/>
        <v>0.5277901328403829</v>
      </c>
      <c r="AL110" s="145"/>
      <c r="AM110" s="46"/>
    </row>
    <row r="111" spans="1:39" s="111" customFormat="1" ht="5.0999999999999996" customHeight="1">
      <c r="A111" s="98"/>
      <c r="B111" s="99"/>
      <c r="C111" s="100"/>
      <c r="D111" s="101"/>
      <c r="E111" s="101"/>
      <c r="F111" s="102"/>
      <c r="G111" s="101"/>
      <c r="H111" s="101"/>
      <c r="I111" s="101"/>
      <c r="J111" s="101"/>
      <c r="K111" s="101"/>
      <c r="L111" s="101"/>
      <c r="M111" s="103">
        <f t="shared" si="38"/>
        <v>0</v>
      </c>
      <c r="N111" s="104">
        <f t="shared" si="53"/>
        <v>0</v>
      </c>
      <c r="O111" s="98"/>
      <c r="P111" s="105">
        <f t="shared" si="48"/>
        <v>0</v>
      </c>
      <c r="Q111" s="105">
        <f t="shared" si="39"/>
        <v>0</v>
      </c>
      <c r="R111" s="105">
        <f t="shared" si="49"/>
        <v>0</v>
      </c>
      <c r="S111" s="105">
        <f t="shared" si="40"/>
        <v>0</v>
      </c>
      <c r="T111" s="105">
        <f t="shared" si="35"/>
        <v>0</v>
      </c>
      <c r="U111" s="105">
        <f t="shared" si="41"/>
        <v>0</v>
      </c>
      <c r="V111" s="105">
        <f t="shared" si="45"/>
        <v>0</v>
      </c>
      <c r="W111" s="105"/>
      <c r="X111" s="106">
        <f t="shared" si="46"/>
        <v>0</v>
      </c>
      <c r="Y111" s="107">
        <f t="shared" si="14"/>
        <v>0</v>
      </c>
      <c r="Z111" s="108">
        <f t="shared" si="50"/>
        <v>0</v>
      </c>
      <c r="AA111" s="127">
        <f t="shared" si="47"/>
        <v>0</v>
      </c>
      <c r="AB111" s="107"/>
      <c r="AC111" s="108">
        <f t="shared" si="43"/>
        <v>0</v>
      </c>
      <c r="AD111" s="109">
        <f t="shared" si="34"/>
        <v>0</v>
      </c>
      <c r="AE111" s="131"/>
      <c r="AF111" s="108">
        <f t="shared" si="51"/>
        <v>0</v>
      </c>
      <c r="AG111" s="127">
        <f t="shared" si="52"/>
        <v>0</v>
      </c>
      <c r="AH111" s="141"/>
      <c r="AI111" s="108">
        <f t="shared" si="54"/>
        <v>0</v>
      </c>
      <c r="AJ111" s="109">
        <f t="shared" si="32"/>
        <v>0</v>
      </c>
      <c r="AK111" s="156">
        <f t="shared" si="37"/>
        <v>0</v>
      </c>
      <c r="AL111" s="146"/>
      <c r="AM111" s="110"/>
    </row>
    <row r="112" spans="1:39" ht="11.25" customHeight="1">
      <c r="A112" s="42">
        <v>38</v>
      </c>
      <c r="B112" s="64" t="s">
        <v>112</v>
      </c>
      <c r="C112" s="78">
        <v>462</v>
      </c>
      <c r="D112" s="44"/>
      <c r="E112" s="44"/>
      <c r="F112" s="48">
        <v>1</v>
      </c>
      <c r="G112" s="44">
        <v>5</v>
      </c>
      <c r="H112" s="44"/>
      <c r="I112" s="44">
        <v>1170</v>
      </c>
      <c r="J112" s="44"/>
      <c r="K112" s="44"/>
      <c r="L112" s="44"/>
      <c r="M112" s="79">
        <f t="shared" si="38"/>
        <v>1170</v>
      </c>
      <c r="N112" s="69">
        <f t="shared" si="53"/>
        <v>38</v>
      </c>
      <c r="O112" s="42">
        <v>1</v>
      </c>
      <c r="P112" s="43">
        <f t="shared" si="48"/>
        <v>0</v>
      </c>
      <c r="Q112" s="43">
        <f t="shared" si="39"/>
        <v>0</v>
      </c>
      <c r="R112" s="43">
        <f t="shared" si="49"/>
        <v>0</v>
      </c>
      <c r="S112" s="43">
        <f t="shared" si="40"/>
        <v>0</v>
      </c>
      <c r="T112" s="43">
        <f t="shared" si="35"/>
        <v>5</v>
      </c>
      <c r="U112" s="43">
        <f t="shared" si="41"/>
        <v>1170</v>
      </c>
      <c r="V112" s="43">
        <f t="shared" si="45"/>
        <v>0</v>
      </c>
      <c r="W112" s="43"/>
      <c r="X112" s="84">
        <f t="shared" si="46"/>
        <v>5850</v>
      </c>
      <c r="Y112" s="95">
        <f t="shared" si="14"/>
        <v>5850</v>
      </c>
      <c r="Z112" s="37">
        <f t="shared" si="50"/>
        <v>0.71730107752158589</v>
      </c>
      <c r="AA112" s="83">
        <f t="shared" si="47"/>
        <v>0.71730107752158589</v>
      </c>
      <c r="AB112" s="95"/>
      <c r="AC112" s="37">
        <f t="shared" si="43"/>
        <v>0</v>
      </c>
      <c r="AD112" s="75">
        <f t="shared" si="34"/>
        <v>0</v>
      </c>
      <c r="AE112" s="132"/>
      <c r="AF112" s="37">
        <f t="shared" si="51"/>
        <v>0</v>
      </c>
      <c r="AG112" s="83">
        <f t="shared" si="52"/>
        <v>0</v>
      </c>
      <c r="AH112" s="72"/>
      <c r="AI112" s="37">
        <f t="shared" si="54"/>
        <v>0</v>
      </c>
      <c r="AJ112" s="75">
        <f t="shared" si="32"/>
        <v>0</v>
      </c>
      <c r="AK112" s="155">
        <f t="shared" si="37"/>
        <v>0.5277901328403829</v>
      </c>
      <c r="AL112" s="145"/>
      <c r="AM112" s="46"/>
    </row>
    <row r="113" spans="1:39" s="111" customFormat="1" ht="5.0999999999999996" customHeight="1">
      <c r="A113" s="98"/>
      <c r="B113" s="99"/>
      <c r="C113" s="100"/>
      <c r="D113" s="101"/>
      <c r="E113" s="101"/>
      <c r="F113" s="102"/>
      <c r="G113" s="101"/>
      <c r="H113" s="101"/>
      <c r="I113" s="101"/>
      <c r="J113" s="101"/>
      <c r="K113" s="101"/>
      <c r="L113" s="101"/>
      <c r="M113" s="103">
        <f t="shared" si="38"/>
        <v>0</v>
      </c>
      <c r="N113" s="104">
        <f t="shared" si="53"/>
        <v>0</v>
      </c>
      <c r="O113" s="98"/>
      <c r="P113" s="105">
        <f t="shared" si="48"/>
        <v>0</v>
      </c>
      <c r="Q113" s="105">
        <f t="shared" si="39"/>
        <v>0</v>
      </c>
      <c r="R113" s="105">
        <f t="shared" si="49"/>
        <v>0</v>
      </c>
      <c r="S113" s="105">
        <f t="shared" si="40"/>
        <v>0</v>
      </c>
      <c r="T113" s="105">
        <f t="shared" si="35"/>
        <v>0</v>
      </c>
      <c r="U113" s="105">
        <f t="shared" si="41"/>
        <v>0</v>
      </c>
      <c r="V113" s="105">
        <f t="shared" ref="V113:V123" si="55">H113*10</f>
        <v>0</v>
      </c>
      <c r="W113" s="105"/>
      <c r="X113" s="106">
        <f t="shared" si="46"/>
        <v>0</v>
      </c>
      <c r="Y113" s="107">
        <f t="shared" si="14"/>
        <v>0</v>
      </c>
      <c r="Z113" s="108">
        <f t="shared" ref="Z113:Z136" si="56">Y113/$Y$205%</f>
        <v>0</v>
      </c>
      <c r="AA113" s="127">
        <f t="shared" si="47"/>
        <v>0</v>
      </c>
      <c r="AB113" s="107"/>
      <c r="AC113" s="108">
        <f t="shared" si="43"/>
        <v>0</v>
      </c>
      <c r="AD113" s="109">
        <f t="shared" si="34"/>
        <v>0</v>
      </c>
      <c r="AE113" s="131"/>
      <c r="AF113" s="108">
        <f t="shared" ref="AF113:AF136" si="57">AE113/$AE$205%</f>
        <v>0</v>
      </c>
      <c r="AG113" s="127">
        <f t="shared" si="52"/>
        <v>0</v>
      </c>
      <c r="AH113" s="141"/>
      <c r="AI113" s="108">
        <f t="shared" si="54"/>
        <v>0</v>
      </c>
      <c r="AJ113" s="109">
        <f t="shared" si="32"/>
        <v>0</v>
      </c>
      <c r="AK113" s="156">
        <f t="shared" si="37"/>
        <v>0</v>
      </c>
      <c r="AL113" s="146"/>
      <c r="AM113" s="110"/>
    </row>
    <row r="114" spans="1:39" ht="12" customHeight="1">
      <c r="A114" s="42">
        <v>39</v>
      </c>
      <c r="B114" s="64" t="s">
        <v>74</v>
      </c>
      <c r="C114" s="78">
        <v>463</v>
      </c>
      <c r="D114" s="44"/>
      <c r="E114" s="44"/>
      <c r="F114" s="48">
        <v>1</v>
      </c>
      <c r="G114" s="44">
        <v>5</v>
      </c>
      <c r="H114" s="44"/>
      <c r="I114" s="44">
        <v>1170</v>
      </c>
      <c r="J114" s="44"/>
      <c r="K114" s="44"/>
      <c r="L114" s="44"/>
      <c r="M114" s="79">
        <f t="shared" si="38"/>
        <v>1170</v>
      </c>
      <c r="N114" s="69">
        <f t="shared" si="53"/>
        <v>39</v>
      </c>
      <c r="O114" s="42">
        <v>1</v>
      </c>
      <c r="P114" s="43">
        <f t="shared" si="48"/>
        <v>0</v>
      </c>
      <c r="Q114" s="43">
        <f t="shared" si="39"/>
        <v>0</v>
      </c>
      <c r="R114" s="43">
        <f t="shared" si="49"/>
        <v>0</v>
      </c>
      <c r="S114" s="43">
        <f t="shared" si="40"/>
        <v>0</v>
      </c>
      <c r="T114" s="43">
        <f t="shared" si="35"/>
        <v>5</v>
      </c>
      <c r="U114" s="43">
        <f t="shared" si="41"/>
        <v>1170</v>
      </c>
      <c r="V114" s="43">
        <f t="shared" si="55"/>
        <v>0</v>
      </c>
      <c r="W114" s="43"/>
      <c r="X114" s="84">
        <f t="shared" si="46"/>
        <v>5850</v>
      </c>
      <c r="Y114" s="95">
        <f t="shared" si="14"/>
        <v>5850</v>
      </c>
      <c r="Z114" s="37">
        <f t="shared" si="56"/>
        <v>0.71730107752158589</v>
      </c>
      <c r="AA114" s="83">
        <f t="shared" si="47"/>
        <v>0.71730107752158589</v>
      </c>
      <c r="AB114" s="95"/>
      <c r="AC114" s="37">
        <f t="shared" si="43"/>
        <v>0</v>
      </c>
      <c r="AD114" s="75">
        <f t="shared" si="34"/>
        <v>0</v>
      </c>
      <c r="AE114" s="132"/>
      <c r="AF114" s="37">
        <f t="shared" si="57"/>
        <v>0</v>
      </c>
      <c r="AG114" s="83">
        <f t="shared" si="52"/>
        <v>0</v>
      </c>
      <c r="AH114" s="72"/>
      <c r="AI114" s="37">
        <f t="shared" si="54"/>
        <v>0</v>
      </c>
      <c r="AJ114" s="75">
        <f t="shared" si="32"/>
        <v>0</v>
      </c>
      <c r="AK114" s="155">
        <f t="shared" si="37"/>
        <v>0.5277901328403829</v>
      </c>
      <c r="AL114" s="145"/>
      <c r="AM114" s="46"/>
    </row>
    <row r="115" spans="1:39" s="111" customFormat="1" ht="5.0999999999999996" customHeight="1">
      <c r="A115" s="98"/>
      <c r="B115" s="99"/>
      <c r="C115" s="100"/>
      <c r="D115" s="101"/>
      <c r="E115" s="101"/>
      <c r="F115" s="102"/>
      <c r="G115" s="101"/>
      <c r="H115" s="101"/>
      <c r="I115" s="101"/>
      <c r="J115" s="101"/>
      <c r="K115" s="101"/>
      <c r="L115" s="101"/>
      <c r="M115" s="103">
        <f t="shared" ref="M115:M136" si="58">SUM(I115:L115)</f>
        <v>0</v>
      </c>
      <c r="N115" s="104">
        <f t="shared" si="53"/>
        <v>0</v>
      </c>
      <c r="O115" s="98"/>
      <c r="P115" s="105">
        <f t="shared" si="48"/>
        <v>0</v>
      </c>
      <c r="Q115" s="105">
        <f t="shared" ref="Q115:Q136" si="59">IF((D115)&gt;0,M115,)</f>
        <v>0</v>
      </c>
      <c r="R115" s="105">
        <f t="shared" si="49"/>
        <v>0</v>
      </c>
      <c r="S115" s="105">
        <f t="shared" ref="S115:S136" si="60">IF((E115)&gt;0,M115,)</f>
        <v>0</v>
      </c>
      <c r="T115" s="105">
        <f t="shared" si="35"/>
        <v>0</v>
      </c>
      <c r="U115" s="105">
        <f t="shared" ref="U115:U136" si="61">IF((F115)&gt;0,M115,)</f>
        <v>0</v>
      </c>
      <c r="V115" s="105">
        <f t="shared" si="55"/>
        <v>0</v>
      </c>
      <c r="W115" s="105"/>
      <c r="X115" s="106">
        <f t="shared" si="46"/>
        <v>0</v>
      </c>
      <c r="Y115" s="107">
        <f t="shared" si="14"/>
        <v>0</v>
      </c>
      <c r="Z115" s="108">
        <f t="shared" si="56"/>
        <v>0</v>
      </c>
      <c r="AA115" s="127">
        <f t="shared" si="47"/>
        <v>0</v>
      </c>
      <c r="AB115" s="107"/>
      <c r="AC115" s="108">
        <f t="shared" si="43"/>
        <v>0</v>
      </c>
      <c r="AD115" s="109">
        <f t="shared" si="34"/>
        <v>0</v>
      </c>
      <c r="AE115" s="131"/>
      <c r="AF115" s="108">
        <f t="shared" si="57"/>
        <v>0</v>
      </c>
      <c r="AG115" s="127">
        <f t="shared" si="52"/>
        <v>0</v>
      </c>
      <c r="AH115" s="141"/>
      <c r="AI115" s="108">
        <f t="shared" si="54"/>
        <v>0</v>
      </c>
      <c r="AJ115" s="109">
        <f t="shared" si="32"/>
        <v>0</v>
      </c>
      <c r="AK115" s="156">
        <f t="shared" si="37"/>
        <v>0</v>
      </c>
      <c r="AL115" s="146"/>
      <c r="AM115" s="110"/>
    </row>
    <row r="116" spans="1:39" ht="11.1" customHeight="1">
      <c r="A116" s="42">
        <v>40</v>
      </c>
      <c r="B116" s="64" t="s">
        <v>75</v>
      </c>
      <c r="C116" s="78">
        <v>464</v>
      </c>
      <c r="D116" s="44"/>
      <c r="E116" s="44"/>
      <c r="F116" s="48">
        <v>1</v>
      </c>
      <c r="G116" s="44">
        <v>5</v>
      </c>
      <c r="H116" s="44"/>
      <c r="I116" s="44">
        <v>1170</v>
      </c>
      <c r="J116" s="44"/>
      <c r="K116" s="44"/>
      <c r="L116" s="44"/>
      <c r="M116" s="79">
        <f t="shared" si="58"/>
        <v>1170</v>
      </c>
      <c r="N116" s="69">
        <f t="shared" si="53"/>
        <v>40</v>
      </c>
      <c r="O116" s="42">
        <v>1</v>
      </c>
      <c r="P116" s="43">
        <f t="shared" si="48"/>
        <v>0</v>
      </c>
      <c r="Q116" s="43">
        <f t="shared" si="59"/>
        <v>0</v>
      </c>
      <c r="R116" s="43">
        <f t="shared" si="49"/>
        <v>0</v>
      </c>
      <c r="S116" s="43">
        <f t="shared" si="60"/>
        <v>0</v>
      </c>
      <c r="T116" s="43">
        <f t="shared" si="35"/>
        <v>5</v>
      </c>
      <c r="U116" s="43">
        <f t="shared" si="61"/>
        <v>1170</v>
      </c>
      <c r="V116" s="43">
        <f t="shared" si="55"/>
        <v>0</v>
      </c>
      <c r="W116" s="43"/>
      <c r="X116" s="84">
        <f t="shared" si="46"/>
        <v>5850</v>
      </c>
      <c r="Y116" s="95">
        <f t="shared" si="14"/>
        <v>5850</v>
      </c>
      <c r="Z116" s="37">
        <f t="shared" si="56"/>
        <v>0.71730107752158589</v>
      </c>
      <c r="AA116" s="83">
        <f t="shared" si="47"/>
        <v>0.71730107752158589</v>
      </c>
      <c r="AB116" s="95"/>
      <c r="AC116" s="37">
        <f t="shared" ref="AC116:AC136" si="62">AB116/$AB$205%</f>
        <v>0</v>
      </c>
      <c r="AD116" s="75">
        <f t="shared" si="34"/>
        <v>0</v>
      </c>
      <c r="AE116" s="132"/>
      <c r="AF116" s="37">
        <f t="shared" si="57"/>
        <v>0</v>
      </c>
      <c r="AG116" s="83">
        <f t="shared" si="52"/>
        <v>0</v>
      </c>
      <c r="AH116" s="72"/>
      <c r="AI116" s="37">
        <f t="shared" si="54"/>
        <v>0</v>
      </c>
      <c r="AJ116" s="75">
        <f t="shared" si="32"/>
        <v>0</v>
      </c>
      <c r="AK116" s="155">
        <f t="shared" si="37"/>
        <v>0.5277901328403829</v>
      </c>
      <c r="AL116" s="145"/>
      <c r="AM116" s="46"/>
    </row>
    <row r="117" spans="1:39" s="111" customFormat="1" ht="5.0999999999999996" customHeight="1">
      <c r="A117" s="98"/>
      <c r="B117" s="99"/>
      <c r="C117" s="100"/>
      <c r="D117" s="101"/>
      <c r="E117" s="101"/>
      <c r="F117" s="102"/>
      <c r="G117" s="101"/>
      <c r="H117" s="101"/>
      <c r="I117" s="101"/>
      <c r="J117" s="101"/>
      <c r="K117" s="101"/>
      <c r="L117" s="101"/>
      <c r="M117" s="103">
        <f t="shared" si="58"/>
        <v>0</v>
      </c>
      <c r="N117" s="104">
        <f t="shared" si="53"/>
        <v>0</v>
      </c>
      <c r="O117" s="98"/>
      <c r="P117" s="105">
        <f t="shared" si="48"/>
        <v>0</v>
      </c>
      <c r="Q117" s="105">
        <f t="shared" si="59"/>
        <v>0</v>
      </c>
      <c r="R117" s="105">
        <f t="shared" si="49"/>
        <v>0</v>
      </c>
      <c r="S117" s="105">
        <f t="shared" si="60"/>
        <v>0</v>
      </c>
      <c r="T117" s="105">
        <f t="shared" si="35"/>
        <v>0</v>
      </c>
      <c r="U117" s="105">
        <f t="shared" si="61"/>
        <v>0</v>
      </c>
      <c r="V117" s="105">
        <f t="shared" si="55"/>
        <v>0</v>
      </c>
      <c r="W117" s="105"/>
      <c r="X117" s="106">
        <f t="shared" si="46"/>
        <v>0</v>
      </c>
      <c r="Y117" s="107">
        <f t="shared" si="14"/>
        <v>0</v>
      </c>
      <c r="Z117" s="108">
        <f t="shared" si="56"/>
        <v>0</v>
      </c>
      <c r="AA117" s="127">
        <f t="shared" si="47"/>
        <v>0</v>
      </c>
      <c r="AB117" s="107"/>
      <c r="AC117" s="108">
        <f t="shared" si="62"/>
        <v>0</v>
      </c>
      <c r="AD117" s="109">
        <f t="shared" si="34"/>
        <v>0</v>
      </c>
      <c r="AE117" s="131"/>
      <c r="AF117" s="108">
        <f t="shared" si="57"/>
        <v>0</v>
      </c>
      <c r="AG117" s="127">
        <f t="shared" si="52"/>
        <v>0</v>
      </c>
      <c r="AH117" s="141"/>
      <c r="AI117" s="108">
        <f t="shared" si="54"/>
        <v>0</v>
      </c>
      <c r="AJ117" s="109">
        <f t="shared" si="32"/>
        <v>0</v>
      </c>
      <c r="AK117" s="156">
        <f t="shared" si="37"/>
        <v>0</v>
      </c>
      <c r="AL117" s="146"/>
      <c r="AM117" s="110"/>
    </row>
    <row r="118" spans="1:39" s="28" customFormat="1" ht="11.1" customHeight="1">
      <c r="A118" s="50">
        <v>41</v>
      </c>
      <c r="B118" s="65" t="s">
        <v>88</v>
      </c>
      <c r="C118" s="80">
        <v>488</v>
      </c>
      <c r="D118" s="51"/>
      <c r="E118" s="51"/>
      <c r="F118" s="52">
        <v>25</v>
      </c>
      <c r="G118" s="51">
        <v>78</v>
      </c>
      <c r="H118" s="51"/>
      <c r="I118" s="51">
        <v>1170</v>
      </c>
      <c r="J118" s="51"/>
      <c r="K118" s="51"/>
      <c r="L118" s="51"/>
      <c r="M118" s="81">
        <f t="shared" si="58"/>
        <v>1170</v>
      </c>
      <c r="N118" s="70">
        <f t="shared" si="53"/>
        <v>41</v>
      </c>
      <c r="O118" s="50">
        <v>1</v>
      </c>
      <c r="P118" s="47">
        <f t="shared" si="48"/>
        <v>0</v>
      </c>
      <c r="Q118" s="47">
        <f t="shared" si="59"/>
        <v>0</v>
      </c>
      <c r="R118" s="47">
        <f t="shared" si="49"/>
        <v>0</v>
      </c>
      <c r="S118" s="47">
        <f t="shared" si="60"/>
        <v>0</v>
      </c>
      <c r="T118" s="47">
        <f t="shared" si="35"/>
        <v>78</v>
      </c>
      <c r="U118" s="47">
        <f t="shared" si="61"/>
        <v>1170</v>
      </c>
      <c r="V118" s="47">
        <f t="shared" si="55"/>
        <v>0</v>
      </c>
      <c r="W118" s="47"/>
      <c r="X118" s="85">
        <f t="shared" si="46"/>
        <v>91260</v>
      </c>
      <c r="Y118" s="96">
        <f>X118</f>
        <v>91260</v>
      </c>
      <c r="Z118" s="53">
        <f t="shared" si="56"/>
        <v>11.189896809336741</v>
      </c>
      <c r="AA118" s="128">
        <f t="shared" si="47"/>
        <v>11.189896809336741</v>
      </c>
      <c r="AB118" s="96"/>
      <c r="AC118" s="53">
        <f t="shared" si="62"/>
        <v>0</v>
      </c>
      <c r="AD118" s="97">
        <f t="shared" si="34"/>
        <v>0</v>
      </c>
      <c r="AE118" s="135"/>
      <c r="AF118" s="53">
        <f t="shared" si="57"/>
        <v>0</v>
      </c>
      <c r="AG118" s="128">
        <f t="shared" si="52"/>
        <v>0</v>
      </c>
      <c r="AH118" s="142"/>
      <c r="AI118" s="53">
        <f t="shared" si="54"/>
        <v>0</v>
      </c>
      <c r="AJ118" s="97">
        <f t="shared" si="32"/>
        <v>0</v>
      </c>
      <c r="AK118" s="157">
        <f t="shared" si="37"/>
        <v>8.2335260723099744</v>
      </c>
      <c r="AL118" s="147"/>
      <c r="AM118" s="54"/>
    </row>
    <row r="119" spans="1:39" s="111" customFormat="1" ht="5.0999999999999996" customHeight="1">
      <c r="A119" s="98"/>
      <c r="B119" s="99"/>
      <c r="C119" s="100"/>
      <c r="D119" s="101"/>
      <c r="E119" s="101"/>
      <c r="F119" s="102"/>
      <c r="G119" s="101"/>
      <c r="H119" s="101"/>
      <c r="I119" s="101"/>
      <c r="J119" s="101"/>
      <c r="K119" s="101"/>
      <c r="L119" s="101"/>
      <c r="M119" s="103">
        <f t="shared" si="58"/>
        <v>0</v>
      </c>
      <c r="N119" s="104">
        <f t="shared" si="53"/>
        <v>0</v>
      </c>
      <c r="O119" s="98"/>
      <c r="P119" s="105">
        <f t="shared" si="48"/>
        <v>0</v>
      </c>
      <c r="Q119" s="105">
        <f t="shared" si="59"/>
        <v>0</v>
      </c>
      <c r="R119" s="105">
        <f t="shared" si="49"/>
        <v>0</v>
      </c>
      <c r="S119" s="105">
        <f t="shared" si="60"/>
        <v>0</v>
      </c>
      <c r="T119" s="105">
        <f t="shared" si="35"/>
        <v>0</v>
      </c>
      <c r="U119" s="105">
        <f t="shared" si="61"/>
        <v>0</v>
      </c>
      <c r="V119" s="105">
        <f t="shared" si="55"/>
        <v>0</v>
      </c>
      <c r="W119" s="105"/>
      <c r="X119" s="106">
        <f t="shared" si="46"/>
        <v>0</v>
      </c>
      <c r="Y119" s="107"/>
      <c r="Z119" s="108">
        <f t="shared" si="56"/>
        <v>0</v>
      </c>
      <c r="AA119" s="127">
        <f t="shared" si="47"/>
        <v>0</v>
      </c>
      <c r="AB119" s="107"/>
      <c r="AC119" s="108">
        <f t="shared" si="62"/>
        <v>0</v>
      </c>
      <c r="AD119" s="109">
        <f t="shared" si="34"/>
        <v>0</v>
      </c>
      <c r="AE119" s="131"/>
      <c r="AF119" s="108">
        <f t="shared" si="57"/>
        <v>0</v>
      </c>
      <c r="AG119" s="127">
        <f t="shared" si="52"/>
        <v>0</v>
      </c>
      <c r="AH119" s="141"/>
      <c r="AI119" s="108">
        <f t="shared" si="54"/>
        <v>0</v>
      </c>
      <c r="AJ119" s="109">
        <f t="shared" si="32"/>
        <v>0</v>
      </c>
      <c r="AK119" s="156">
        <f t="shared" si="37"/>
        <v>0</v>
      </c>
      <c r="AL119" s="146"/>
      <c r="AM119" s="110"/>
    </row>
    <row r="120" spans="1:39" ht="11.1" customHeight="1">
      <c r="A120" s="42">
        <v>42</v>
      </c>
      <c r="B120" s="64" t="s">
        <v>76</v>
      </c>
      <c r="C120" s="78">
        <v>491</v>
      </c>
      <c r="D120" s="44"/>
      <c r="E120" s="44"/>
      <c r="F120" s="48">
        <v>1</v>
      </c>
      <c r="G120" s="44">
        <v>5</v>
      </c>
      <c r="H120" s="44"/>
      <c r="I120" s="44">
        <v>1170</v>
      </c>
      <c r="J120" s="44"/>
      <c r="K120" s="44"/>
      <c r="L120" s="44"/>
      <c r="M120" s="79">
        <f t="shared" si="58"/>
        <v>1170</v>
      </c>
      <c r="N120" s="69">
        <f t="shared" si="53"/>
        <v>42</v>
      </c>
      <c r="O120" s="42">
        <v>1</v>
      </c>
      <c r="P120" s="43">
        <f t="shared" si="48"/>
        <v>0</v>
      </c>
      <c r="Q120" s="43">
        <f t="shared" si="59"/>
        <v>0</v>
      </c>
      <c r="R120" s="43">
        <f t="shared" si="49"/>
        <v>0</v>
      </c>
      <c r="S120" s="43">
        <f t="shared" si="60"/>
        <v>0</v>
      </c>
      <c r="T120" s="43">
        <f t="shared" si="35"/>
        <v>5</v>
      </c>
      <c r="U120" s="43">
        <f t="shared" si="61"/>
        <v>1170</v>
      </c>
      <c r="V120" s="43">
        <f t="shared" si="55"/>
        <v>0</v>
      </c>
      <c r="W120" s="43"/>
      <c r="X120" s="84">
        <f t="shared" si="46"/>
        <v>5850</v>
      </c>
      <c r="Y120" s="95">
        <f>X120</f>
        <v>5850</v>
      </c>
      <c r="Z120" s="37">
        <f t="shared" si="56"/>
        <v>0.71730107752158589</v>
      </c>
      <c r="AA120" s="83">
        <f t="shared" si="47"/>
        <v>0.71730107752158589</v>
      </c>
      <c r="AB120" s="95"/>
      <c r="AC120" s="37">
        <f t="shared" si="62"/>
        <v>0</v>
      </c>
      <c r="AD120" s="75">
        <f t="shared" si="34"/>
        <v>0</v>
      </c>
      <c r="AE120" s="132"/>
      <c r="AF120" s="37">
        <f t="shared" si="57"/>
        <v>0</v>
      </c>
      <c r="AG120" s="83">
        <f t="shared" si="52"/>
        <v>0</v>
      </c>
      <c r="AH120" s="72"/>
      <c r="AI120" s="37">
        <f t="shared" si="54"/>
        <v>0</v>
      </c>
      <c r="AJ120" s="75">
        <f t="shared" si="32"/>
        <v>0</v>
      </c>
      <c r="AK120" s="155">
        <f t="shared" si="37"/>
        <v>0.5277901328403829</v>
      </c>
      <c r="AL120" s="145"/>
      <c r="AM120" s="46"/>
    </row>
    <row r="121" spans="1:39" s="111" customFormat="1" ht="5.0999999999999996" customHeight="1">
      <c r="A121" s="98"/>
      <c r="B121" s="99"/>
      <c r="C121" s="100"/>
      <c r="D121" s="101"/>
      <c r="E121" s="101"/>
      <c r="F121" s="102"/>
      <c r="G121" s="101"/>
      <c r="H121" s="101"/>
      <c r="I121" s="101"/>
      <c r="J121" s="101"/>
      <c r="K121" s="101"/>
      <c r="L121" s="101"/>
      <c r="M121" s="103">
        <f t="shared" si="58"/>
        <v>0</v>
      </c>
      <c r="N121" s="104">
        <f t="shared" si="53"/>
        <v>0</v>
      </c>
      <c r="O121" s="98"/>
      <c r="P121" s="105">
        <f t="shared" si="48"/>
        <v>0</v>
      </c>
      <c r="Q121" s="105">
        <f t="shared" si="59"/>
        <v>0</v>
      </c>
      <c r="R121" s="105">
        <f t="shared" si="49"/>
        <v>0</v>
      </c>
      <c r="S121" s="105">
        <f t="shared" si="60"/>
        <v>0</v>
      </c>
      <c r="T121" s="105">
        <f t="shared" si="35"/>
        <v>0</v>
      </c>
      <c r="U121" s="105">
        <f t="shared" si="61"/>
        <v>0</v>
      </c>
      <c r="V121" s="105">
        <f t="shared" si="55"/>
        <v>0</v>
      </c>
      <c r="W121" s="105"/>
      <c r="X121" s="106">
        <f t="shared" si="46"/>
        <v>0</v>
      </c>
      <c r="Y121" s="107">
        <f>X121</f>
        <v>0</v>
      </c>
      <c r="Z121" s="108">
        <f t="shared" si="56"/>
        <v>0</v>
      </c>
      <c r="AA121" s="127">
        <f t="shared" si="47"/>
        <v>0</v>
      </c>
      <c r="AB121" s="107"/>
      <c r="AC121" s="108">
        <f t="shared" si="62"/>
        <v>0</v>
      </c>
      <c r="AD121" s="109">
        <f t="shared" si="34"/>
        <v>0</v>
      </c>
      <c r="AE121" s="131"/>
      <c r="AF121" s="108">
        <f t="shared" si="57"/>
        <v>0</v>
      </c>
      <c r="AG121" s="127">
        <f t="shared" si="52"/>
        <v>0</v>
      </c>
      <c r="AH121" s="141"/>
      <c r="AI121" s="108">
        <f t="shared" si="54"/>
        <v>0</v>
      </c>
      <c r="AJ121" s="109">
        <f t="shared" si="32"/>
        <v>0</v>
      </c>
      <c r="AK121" s="156">
        <f t="shared" si="37"/>
        <v>0</v>
      </c>
      <c r="AL121" s="146"/>
      <c r="AM121" s="110"/>
    </row>
    <row r="122" spans="1:39" ht="11.1" customHeight="1">
      <c r="A122" s="42">
        <v>43</v>
      </c>
      <c r="B122" s="64" t="s">
        <v>77</v>
      </c>
      <c r="C122" s="78">
        <v>492</v>
      </c>
      <c r="D122" s="44"/>
      <c r="E122" s="44"/>
      <c r="F122" s="48">
        <v>1</v>
      </c>
      <c r="G122" s="44">
        <v>5</v>
      </c>
      <c r="H122" s="44"/>
      <c r="I122" s="44">
        <v>1170</v>
      </c>
      <c r="J122" s="44"/>
      <c r="K122" s="44"/>
      <c r="L122" s="44"/>
      <c r="M122" s="79">
        <f t="shared" si="58"/>
        <v>1170</v>
      </c>
      <c r="N122" s="69">
        <f t="shared" si="53"/>
        <v>43</v>
      </c>
      <c r="O122" s="42">
        <v>1</v>
      </c>
      <c r="P122" s="43">
        <f t="shared" si="48"/>
        <v>0</v>
      </c>
      <c r="Q122" s="43">
        <f t="shared" si="59"/>
        <v>0</v>
      </c>
      <c r="R122" s="43">
        <f t="shared" si="49"/>
        <v>0</v>
      </c>
      <c r="S122" s="43">
        <f t="shared" si="60"/>
        <v>0</v>
      </c>
      <c r="T122" s="43">
        <f t="shared" si="35"/>
        <v>5</v>
      </c>
      <c r="U122" s="43">
        <f t="shared" si="61"/>
        <v>1170</v>
      </c>
      <c r="V122" s="43">
        <f t="shared" si="55"/>
        <v>0</v>
      </c>
      <c r="W122" s="43"/>
      <c r="X122" s="84">
        <f t="shared" si="46"/>
        <v>5850</v>
      </c>
      <c r="Y122" s="95">
        <f>X122</f>
        <v>5850</v>
      </c>
      <c r="Z122" s="37">
        <f t="shared" si="56"/>
        <v>0.71730107752158589</v>
      </c>
      <c r="AA122" s="83">
        <f t="shared" si="47"/>
        <v>0.71730107752158589</v>
      </c>
      <c r="AB122" s="95"/>
      <c r="AC122" s="37">
        <f t="shared" si="62"/>
        <v>0</v>
      </c>
      <c r="AD122" s="75">
        <f t="shared" si="34"/>
        <v>0</v>
      </c>
      <c r="AE122" s="132"/>
      <c r="AF122" s="37">
        <f t="shared" si="57"/>
        <v>0</v>
      </c>
      <c r="AG122" s="83">
        <f t="shared" si="52"/>
        <v>0</v>
      </c>
      <c r="AH122" s="72"/>
      <c r="AI122" s="37">
        <f t="shared" si="54"/>
        <v>0</v>
      </c>
      <c r="AJ122" s="75">
        <f t="shared" si="32"/>
        <v>0</v>
      </c>
      <c r="AK122" s="155">
        <f t="shared" si="37"/>
        <v>0.5277901328403829</v>
      </c>
      <c r="AL122" s="145"/>
      <c r="AM122" s="46"/>
    </row>
    <row r="123" spans="1:39" s="111" customFormat="1" ht="5.0999999999999996" customHeight="1">
      <c r="A123" s="98"/>
      <c r="B123" s="99"/>
      <c r="C123" s="100"/>
      <c r="D123" s="101"/>
      <c r="E123" s="101"/>
      <c r="F123" s="102"/>
      <c r="G123" s="101"/>
      <c r="H123" s="101"/>
      <c r="I123" s="101"/>
      <c r="J123" s="101"/>
      <c r="K123" s="101"/>
      <c r="L123" s="101"/>
      <c r="M123" s="103">
        <f t="shared" si="58"/>
        <v>0</v>
      </c>
      <c r="N123" s="104">
        <f t="shared" si="53"/>
        <v>0</v>
      </c>
      <c r="O123" s="98"/>
      <c r="P123" s="105">
        <f t="shared" si="48"/>
        <v>0</v>
      </c>
      <c r="Q123" s="105">
        <f t="shared" si="59"/>
        <v>0</v>
      </c>
      <c r="R123" s="105">
        <f t="shared" si="49"/>
        <v>0</v>
      </c>
      <c r="S123" s="105">
        <f t="shared" si="60"/>
        <v>0</v>
      </c>
      <c r="T123" s="105">
        <f t="shared" si="35"/>
        <v>0</v>
      </c>
      <c r="U123" s="105">
        <f t="shared" si="61"/>
        <v>0</v>
      </c>
      <c r="V123" s="105">
        <f t="shared" si="55"/>
        <v>0</v>
      </c>
      <c r="W123" s="105"/>
      <c r="X123" s="106">
        <f t="shared" si="46"/>
        <v>0</v>
      </c>
      <c r="Y123" s="107">
        <f t="shared" si="14"/>
        <v>0</v>
      </c>
      <c r="Z123" s="108">
        <f t="shared" si="56"/>
        <v>0</v>
      </c>
      <c r="AA123" s="127">
        <f t="shared" si="47"/>
        <v>0</v>
      </c>
      <c r="AB123" s="107"/>
      <c r="AC123" s="108">
        <f t="shared" si="62"/>
        <v>0</v>
      </c>
      <c r="AD123" s="109">
        <f t="shared" si="34"/>
        <v>0</v>
      </c>
      <c r="AE123" s="131"/>
      <c r="AF123" s="108">
        <f t="shared" si="57"/>
        <v>0</v>
      </c>
      <c r="AG123" s="127">
        <f t="shared" si="52"/>
        <v>0</v>
      </c>
      <c r="AH123" s="141"/>
      <c r="AI123" s="108">
        <f t="shared" si="54"/>
        <v>0</v>
      </c>
      <c r="AJ123" s="109">
        <f t="shared" si="32"/>
        <v>0</v>
      </c>
      <c r="AK123" s="156">
        <f t="shared" si="37"/>
        <v>0</v>
      </c>
      <c r="AL123" s="146"/>
      <c r="AM123" s="110"/>
    </row>
    <row r="124" spans="1:39" ht="11.25" customHeight="1">
      <c r="A124" s="42">
        <v>44</v>
      </c>
      <c r="B124" s="64" t="s">
        <v>117</v>
      </c>
      <c r="C124" s="78">
        <v>502</v>
      </c>
      <c r="D124" s="44"/>
      <c r="E124" s="44"/>
      <c r="F124" s="48">
        <v>1</v>
      </c>
      <c r="G124" s="44">
        <v>5</v>
      </c>
      <c r="H124" s="49"/>
      <c r="I124" s="44">
        <v>1170</v>
      </c>
      <c r="J124" s="44"/>
      <c r="K124" s="44"/>
      <c r="L124" s="44"/>
      <c r="M124" s="79">
        <f t="shared" si="58"/>
        <v>1170</v>
      </c>
      <c r="N124" s="69">
        <f t="shared" si="53"/>
        <v>44</v>
      </c>
      <c r="O124" s="42">
        <v>1</v>
      </c>
      <c r="P124" s="43">
        <f t="shared" si="48"/>
        <v>0</v>
      </c>
      <c r="Q124" s="43">
        <f t="shared" si="59"/>
        <v>0</v>
      </c>
      <c r="R124" s="43">
        <f t="shared" si="49"/>
        <v>0</v>
      </c>
      <c r="S124" s="43">
        <f t="shared" si="60"/>
        <v>0</v>
      </c>
      <c r="T124" s="43">
        <f t="shared" si="35"/>
        <v>5</v>
      </c>
      <c r="U124" s="43">
        <f t="shared" si="61"/>
        <v>1170</v>
      </c>
      <c r="V124" s="43"/>
      <c r="W124" s="43"/>
      <c r="X124" s="84">
        <f t="shared" si="46"/>
        <v>5850</v>
      </c>
      <c r="Y124" s="95">
        <f t="shared" si="14"/>
        <v>5850</v>
      </c>
      <c r="Z124" s="37">
        <f t="shared" si="56"/>
        <v>0.71730107752158589</v>
      </c>
      <c r="AA124" s="83">
        <f t="shared" si="47"/>
        <v>0.71730107752158589</v>
      </c>
      <c r="AB124" s="95"/>
      <c r="AC124" s="37">
        <f t="shared" si="62"/>
        <v>0</v>
      </c>
      <c r="AD124" s="75">
        <f t="shared" si="34"/>
        <v>0</v>
      </c>
      <c r="AE124" s="132"/>
      <c r="AF124" s="37">
        <f t="shared" si="57"/>
        <v>0</v>
      </c>
      <c r="AG124" s="83">
        <f t="shared" si="52"/>
        <v>0</v>
      </c>
      <c r="AH124" s="72"/>
      <c r="AI124" s="37">
        <f t="shared" si="54"/>
        <v>0</v>
      </c>
      <c r="AJ124" s="75">
        <f t="shared" ref="AJ124:AJ174" si="63">AI124</f>
        <v>0</v>
      </c>
      <c r="AK124" s="155">
        <f t="shared" si="37"/>
        <v>0.5277901328403829</v>
      </c>
      <c r="AL124" s="145"/>
      <c r="AM124" s="46"/>
    </row>
    <row r="125" spans="1:39" s="111" customFormat="1" ht="5.0999999999999996" customHeight="1">
      <c r="A125" s="98"/>
      <c r="B125" s="99"/>
      <c r="C125" s="100"/>
      <c r="D125" s="101"/>
      <c r="E125" s="101"/>
      <c r="F125" s="102"/>
      <c r="G125" s="101"/>
      <c r="H125" s="101"/>
      <c r="I125" s="101"/>
      <c r="J125" s="101"/>
      <c r="K125" s="101"/>
      <c r="L125" s="101"/>
      <c r="M125" s="103">
        <f t="shared" si="58"/>
        <v>0</v>
      </c>
      <c r="N125" s="104">
        <f t="shared" si="53"/>
        <v>0</v>
      </c>
      <c r="O125" s="98"/>
      <c r="P125" s="105">
        <f t="shared" si="48"/>
        <v>0</v>
      </c>
      <c r="Q125" s="105">
        <f t="shared" si="59"/>
        <v>0</v>
      </c>
      <c r="R125" s="105">
        <f t="shared" si="49"/>
        <v>0</v>
      </c>
      <c r="S125" s="105">
        <f t="shared" si="60"/>
        <v>0</v>
      </c>
      <c r="T125" s="105">
        <f t="shared" si="35"/>
        <v>0</v>
      </c>
      <c r="U125" s="105">
        <f t="shared" si="61"/>
        <v>0</v>
      </c>
      <c r="V125" s="105">
        <f t="shared" ref="V125:V144" si="64">H125*10</f>
        <v>0</v>
      </c>
      <c r="W125" s="105"/>
      <c r="X125" s="106">
        <f t="shared" si="46"/>
        <v>0</v>
      </c>
      <c r="Y125" s="107">
        <f t="shared" si="14"/>
        <v>0</v>
      </c>
      <c r="Z125" s="108">
        <f t="shared" si="56"/>
        <v>0</v>
      </c>
      <c r="AA125" s="127">
        <f t="shared" si="47"/>
        <v>0</v>
      </c>
      <c r="AB125" s="107"/>
      <c r="AC125" s="108">
        <f t="shared" si="62"/>
        <v>0</v>
      </c>
      <c r="AD125" s="109">
        <f t="shared" si="34"/>
        <v>0</v>
      </c>
      <c r="AE125" s="131"/>
      <c r="AF125" s="108">
        <f t="shared" si="57"/>
        <v>0</v>
      </c>
      <c r="AG125" s="127">
        <f t="shared" si="52"/>
        <v>0</v>
      </c>
      <c r="AH125" s="141"/>
      <c r="AI125" s="108">
        <f t="shared" si="54"/>
        <v>0</v>
      </c>
      <c r="AJ125" s="109">
        <f t="shared" si="63"/>
        <v>0</v>
      </c>
      <c r="AK125" s="156">
        <f t="shared" si="37"/>
        <v>0</v>
      </c>
      <c r="AL125" s="146"/>
      <c r="AM125" s="110"/>
    </row>
    <row r="126" spans="1:39" ht="11.1" customHeight="1">
      <c r="A126" s="42">
        <v>45</v>
      </c>
      <c r="B126" s="64" t="s">
        <v>78</v>
      </c>
      <c r="C126" s="78">
        <v>536</v>
      </c>
      <c r="D126" s="44"/>
      <c r="E126" s="44"/>
      <c r="F126" s="48">
        <v>1</v>
      </c>
      <c r="G126" s="44">
        <v>5</v>
      </c>
      <c r="H126" s="44"/>
      <c r="I126" s="44">
        <v>1170</v>
      </c>
      <c r="J126" s="44"/>
      <c r="K126" s="44"/>
      <c r="L126" s="44"/>
      <c r="M126" s="79">
        <f t="shared" si="58"/>
        <v>1170</v>
      </c>
      <c r="N126" s="69">
        <f t="shared" si="53"/>
        <v>45</v>
      </c>
      <c r="O126" s="42">
        <v>1</v>
      </c>
      <c r="P126" s="43">
        <f t="shared" si="48"/>
        <v>0</v>
      </c>
      <c r="Q126" s="43">
        <f t="shared" si="59"/>
        <v>0</v>
      </c>
      <c r="R126" s="43">
        <f t="shared" si="49"/>
        <v>0</v>
      </c>
      <c r="S126" s="43">
        <f t="shared" si="60"/>
        <v>0</v>
      </c>
      <c r="T126" s="43">
        <f t="shared" si="35"/>
        <v>5</v>
      </c>
      <c r="U126" s="43">
        <f t="shared" si="61"/>
        <v>1170</v>
      </c>
      <c r="V126" s="43">
        <f t="shared" si="64"/>
        <v>0</v>
      </c>
      <c r="W126" s="43"/>
      <c r="X126" s="84">
        <f t="shared" si="46"/>
        <v>5850</v>
      </c>
      <c r="Y126" s="95">
        <f t="shared" si="14"/>
        <v>5850</v>
      </c>
      <c r="Z126" s="37">
        <f t="shared" si="56"/>
        <v>0.71730107752158589</v>
      </c>
      <c r="AA126" s="83">
        <f t="shared" si="47"/>
        <v>0.71730107752158589</v>
      </c>
      <c r="AB126" s="95"/>
      <c r="AC126" s="37">
        <f t="shared" si="62"/>
        <v>0</v>
      </c>
      <c r="AD126" s="75">
        <f t="shared" si="34"/>
        <v>0</v>
      </c>
      <c r="AE126" s="132"/>
      <c r="AF126" s="37">
        <f t="shared" si="57"/>
        <v>0</v>
      </c>
      <c r="AG126" s="83">
        <f t="shared" si="52"/>
        <v>0</v>
      </c>
      <c r="AH126" s="72"/>
      <c r="AI126" s="37">
        <f t="shared" si="54"/>
        <v>0</v>
      </c>
      <c r="AJ126" s="75">
        <f t="shared" si="63"/>
        <v>0</v>
      </c>
      <c r="AK126" s="155">
        <f t="shared" si="37"/>
        <v>0.5277901328403829</v>
      </c>
      <c r="AL126" s="145"/>
      <c r="AM126" s="46"/>
    </row>
    <row r="127" spans="1:39" s="111" customFormat="1" ht="5.0999999999999996" customHeight="1">
      <c r="A127" s="98"/>
      <c r="B127" s="99"/>
      <c r="C127" s="100"/>
      <c r="D127" s="101"/>
      <c r="E127" s="101"/>
      <c r="F127" s="102"/>
      <c r="G127" s="101"/>
      <c r="H127" s="101"/>
      <c r="I127" s="101"/>
      <c r="J127" s="101"/>
      <c r="K127" s="101"/>
      <c r="L127" s="101"/>
      <c r="M127" s="103">
        <f t="shared" si="58"/>
        <v>0</v>
      </c>
      <c r="N127" s="104">
        <f t="shared" si="53"/>
        <v>0</v>
      </c>
      <c r="O127" s="98"/>
      <c r="P127" s="105">
        <f t="shared" si="48"/>
        <v>0</v>
      </c>
      <c r="Q127" s="105">
        <f t="shared" si="59"/>
        <v>0</v>
      </c>
      <c r="R127" s="105">
        <f t="shared" si="49"/>
        <v>0</v>
      </c>
      <c r="S127" s="105">
        <f t="shared" si="60"/>
        <v>0</v>
      </c>
      <c r="T127" s="105">
        <f t="shared" si="35"/>
        <v>0</v>
      </c>
      <c r="U127" s="105">
        <f t="shared" si="61"/>
        <v>0</v>
      </c>
      <c r="V127" s="105">
        <f t="shared" si="64"/>
        <v>0</v>
      </c>
      <c r="W127" s="105"/>
      <c r="X127" s="106">
        <f t="shared" si="46"/>
        <v>0</v>
      </c>
      <c r="Y127" s="107">
        <f t="shared" si="14"/>
        <v>0</v>
      </c>
      <c r="Z127" s="108">
        <f t="shared" si="56"/>
        <v>0</v>
      </c>
      <c r="AA127" s="127">
        <f t="shared" si="47"/>
        <v>0</v>
      </c>
      <c r="AB127" s="107"/>
      <c r="AC127" s="108">
        <f t="shared" si="62"/>
        <v>0</v>
      </c>
      <c r="AD127" s="109">
        <f t="shared" si="34"/>
        <v>0</v>
      </c>
      <c r="AE127" s="131"/>
      <c r="AF127" s="108">
        <f t="shared" si="57"/>
        <v>0</v>
      </c>
      <c r="AG127" s="127">
        <f t="shared" si="52"/>
        <v>0</v>
      </c>
      <c r="AH127" s="141"/>
      <c r="AI127" s="108">
        <f t="shared" si="54"/>
        <v>0</v>
      </c>
      <c r="AJ127" s="109">
        <f t="shared" si="63"/>
        <v>0</v>
      </c>
      <c r="AK127" s="156">
        <f t="shared" si="37"/>
        <v>0</v>
      </c>
      <c r="AL127" s="146"/>
      <c r="AM127" s="110"/>
    </row>
    <row r="128" spans="1:39" ht="11.1" customHeight="1">
      <c r="A128" s="42">
        <v>46</v>
      </c>
      <c r="B128" s="64" t="s">
        <v>135</v>
      </c>
      <c r="C128" s="78">
        <v>540</v>
      </c>
      <c r="D128" s="44"/>
      <c r="E128" s="44"/>
      <c r="F128" s="48">
        <v>1</v>
      </c>
      <c r="G128" s="44">
        <v>5</v>
      </c>
      <c r="H128" s="44"/>
      <c r="I128" s="44">
        <v>1170</v>
      </c>
      <c r="J128" s="44"/>
      <c r="K128" s="44"/>
      <c r="L128" s="44"/>
      <c r="M128" s="79">
        <f t="shared" si="58"/>
        <v>1170</v>
      </c>
      <c r="N128" s="69">
        <f t="shared" si="53"/>
        <v>46</v>
      </c>
      <c r="O128" s="42">
        <v>1</v>
      </c>
      <c r="P128" s="43">
        <f t="shared" si="48"/>
        <v>0</v>
      </c>
      <c r="Q128" s="43">
        <f t="shared" si="59"/>
        <v>0</v>
      </c>
      <c r="R128" s="43">
        <f t="shared" si="49"/>
        <v>0</v>
      </c>
      <c r="S128" s="43">
        <f t="shared" si="60"/>
        <v>0</v>
      </c>
      <c r="T128" s="43">
        <f t="shared" si="35"/>
        <v>5</v>
      </c>
      <c r="U128" s="43">
        <f t="shared" si="61"/>
        <v>1170</v>
      </c>
      <c r="V128" s="43">
        <f t="shared" si="64"/>
        <v>0</v>
      </c>
      <c r="W128" s="43"/>
      <c r="X128" s="84">
        <f t="shared" ref="X128:X144" si="65">P128*Q128+R128*S128+T128*U128+V128*W128</f>
        <v>5850</v>
      </c>
      <c r="Y128" s="95">
        <f t="shared" si="14"/>
        <v>5850</v>
      </c>
      <c r="Z128" s="37">
        <f t="shared" si="56"/>
        <v>0.71730107752158589</v>
      </c>
      <c r="AA128" s="83">
        <f t="shared" si="47"/>
        <v>0.71730107752158589</v>
      </c>
      <c r="AB128" s="95"/>
      <c r="AC128" s="37">
        <f t="shared" si="62"/>
        <v>0</v>
      </c>
      <c r="AD128" s="75">
        <f t="shared" si="34"/>
        <v>0</v>
      </c>
      <c r="AE128" s="71">
        <f>X129</f>
        <v>250</v>
      </c>
      <c r="AF128" s="43">
        <f t="shared" si="57"/>
        <v>9.2476141155581857</v>
      </c>
      <c r="AG128" s="84">
        <f t="shared" si="52"/>
        <v>9.2476141155581857</v>
      </c>
      <c r="AH128" s="72"/>
      <c r="AI128" s="37">
        <f t="shared" si="54"/>
        <v>0</v>
      </c>
      <c r="AJ128" s="75">
        <f t="shared" si="63"/>
        <v>0</v>
      </c>
      <c r="AK128" s="155">
        <f t="shared" si="37"/>
        <v>1.1381326644672232</v>
      </c>
      <c r="AL128" s="145"/>
      <c r="AM128" s="46"/>
    </row>
    <row r="129" spans="1:39" ht="11.1" customHeight="1">
      <c r="A129" s="42"/>
      <c r="B129" s="64"/>
      <c r="C129" s="78"/>
      <c r="D129" s="44"/>
      <c r="E129" s="44"/>
      <c r="F129" s="48">
        <v>1</v>
      </c>
      <c r="G129" s="44">
        <v>5</v>
      </c>
      <c r="H129" s="44"/>
      <c r="I129" s="44"/>
      <c r="J129" s="44"/>
      <c r="K129" s="44">
        <v>50</v>
      </c>
      <c r="L129" s="44"/>
      <c r="M129" s="79">
        <f t="shared" si="58"/>
        <v>50</v>
      </c>
      <c r="N129" s="69">
        <f t="shared" si="53"/>
        <v>0</v>
      </c>
      <c r="O129" s="42">
        <v>3</v>
      </c>
      <c r="P129" s="43">
        <f t="shared" si="48"/>
        <v>0</v>
      </c>
      <c r="Q129" s="43">
        <f t="shared" si="59"/>
        <v>0</v>
      </c>
      <c r="R129" s="43">
        <f t="shared" si="49"/>
        <v>0</v>
      </c>
      <c r="S129" s="43">
        <f t="shared" si="60"/>
        <v>0</v>
      </c>
      <c r="T129" s="43">
        <f t="shared" si="35"/>
        <v>5</v>
      </c>
      <c r="U129" s="43">
        <f t="shared" si="61"/>
        <v>50</v>
      </c>
      <c r="V129" s="43">
        <f t="shared" si="64"/>
        <v>0</v>
      </c>
      <c r="W129" s="43"/>
      <c r="X129" s="85">
        <f t="shared" si="65"/>
        <v>250</v>
      </c>
      <c r="Y129" s="95"/>
      <c r="Z129" s="37">
        <f t="shared" si="56"/>
        <v>0</v>
      </c>
      <c r="AA129" s="83">
        <f t="shared" si="47"/>
        <v>0</v>
      </c>
      <c r="AB129" s="95"/>
      <c r="AC129" s="37">
        <f t="shared" si="62"/>
        <v>0</v>
      </c>
      <c r="AD129" s="75">
        <f t="shared" si="34"/>
        <v>0</v>
      </c>
      <c r="AE129" s="132"/>
      <c r="AF129" s="37">
        <f t="shared" si="57"/>
        <v>0</v>
      </c>
      <c r="AG129" s="83">
        <f t="shared" si="52"/>
        <v>0</v>
      </c>
      <c r="AH129" s="72"/>
      <c r="AI129" s="37">
        <f t="shared" si="54"/>
        <v>0</v>
      </c>
      <c r="AJ129" s="75">
        <f t="shared" si="63"/>
        <v>0</v>
      </c>
      <c r="AK129" s="155">
        <f t="shared" si="37"/>
        <v>0</v>
      </c>
      <c r="AL129" s="145"/>
      <c r="AM129" s="46"/>
    </row>
    <row r="130" spans="1:39" s="111" customFormat="1" ht="5.0999999999999996" customHeight="1">
      <c r="A130" s="98"/>
      <c r="B130" s="99"/>
      <c r="C130" s="100"/>
      <c r="D130" s="101"/>
      <c r="E130" s="101"/>
      <c r="F130" s="102"/>
      <c r="G130" s="101"/>
      <c r="H130" s="101"/>
      <c r="I130" s="101"/>
      <c r="J130" s="101"/>
      <c r="K130" s="101"/>
      <c r="L130" s="101"/>
      <c r="M130" s="103">
        <f t="shared" si="58"/>
        <v>0</v>
      </c>
      <c r="N130" s="104">
        <f t="shared" si="53"/>
        <v>0</v>
      </c>
      <c r="O130" s="98"/>
      <c r="P130" s="105">
        <f t="shared" si="48"/>
        <v>0</v>
      </c>
      <c r="Q130" s="105">
        <f t="shared" si="59"/>
        <v>0</v>
      </c>
      <c r="R130" s="105">
        <f t="shared" si="49"/>
        <v>0</v>
      </c>
      <c r="S130" s="105">
        <f t="shared" si="60"/>
        <v>0</v>
      </c>
      <c r="T130" s="105">
        <f t="shared" si="35"/>
        <v>0</v>
      </c>
      <c r="U130" s="105">
        <f t="shared" si="61"/>
        <v>0</v>
      </c>
      <c r="V130" s="105">
        <f t="shared" si="64"/>
        <v>0</v>
      </c>
      <c r="W130" s="105"/>
      <c r="X130" s="106">
        <f t="shared" si="65"/>
        <v>0</v>
      </c>
      <c r="Y130" s="107">
        <f t="shared" si="14"/>
        <v>0</v>
      </c>
      <c r="Z130" s="108">
        <f t="shared" si="56"/>
        <v>0</v>
      </c>
      <c r="AA130" s="127">
        <f t="shared" si="47"/>
        <v>0</v>
      </c>
      <c r="AB130" s="107"/>
      <c r="AC130" s="108">
        <f t="shared" si="62"/>
        <v>0</v>
      </c>
      <c r="AD130" s="109">
        <f t="shared" si="34"/>
        <v>0</v>
      </c>
      <c r="AE130" s="131"/>
      <c r="AF130" s="108">
        <f t="shared" si="57"/>
        <v>0</v>
      </c>
      <c r="AG130" s="127">
        <f t="shared" si="52"/>
        <v>0</v>
      </c>
      <c r="AH130" s="141"/>
      <c r="AI130" s="108">
        <f t="shared" si="54"/>
        <v>0</v>
      </c>
      <c r="AJ130" s="109">
        <f t="shared" si="63"/>
        <v>0</v>
      </c>
      <c r="AK130" s="156">
        <f t="shared" si="37"/>
        <v>0</v>
      </c>
      <c r="AL130" s="146"/>
      <c r="AM130" s="110"/>
    </row>
    <row r="131" spans="1:39" ht="11.25" customHeight="1">
      <c r="A131" s="42">
        <v>47</v>
      </c>
      <c r="B131" s="64" t="s">
        <v>118</v>
      </c>
      <c r="C131" s="78">
        <v>557</v>
      </c>
      <c r="D131" s="44"/>
      <c r="E131" s="44"/>
      <c r="F131" s="48">
        <v>1</v>
      </c>
      <c r="G131" s="44">
        <v>5</v>
      </c>
      <c r="H131" s="44"/>
      <c r="I131" s="44">
        <v>1170</v>
      </c>
      <c r="J131" s="44"/>
      <c r="K131" s="44"/>
      <c r="L131" s="44"/>
      <c r="M131" s="79">
        <f t="shared" si="58"/>
        <v>1170</v>
      </c>
      <c r="N131" s="69">
        <f t="shared" si="53"/>
        <v>47</v>
      </c>
      <c r="O131" s="42">
        <v>1</v>
      </c>
      <c r="P131" s="43">
        <f t="shared" si="48"/>
        <v>0</v>
      </c>
      <c r="Q131" s="43">
        <f t="shared" si="59"/>
        <v>0</v>
      </c>
      <c r="R131" s="43">
        <f t="shared" si="49"/>
        <v>0</v>
      </c>
      <c r="S131" s="43">
        <f t="shared" si="60"/>
        <v>0</v>
      </c>
      <c r="T131" s="43">
        <f t="shared" si="35"/>
        <v>5</v>
      </c>
      <c r="U131" s="43">
        <f t="shared" si="61"/>
        <v>1170</v>
      </c>
      <c r="V131" s="43">
        <f t="shared" si="64"/>
        <v>0</v>
      </c>
      <c r="W131" s="43"/>
      <c r="X131" s="84">
        <f t="shared" si="65"/>
        <v>5850</v>
      </c>
      <c r="Y131" s="95">
        <f t="shared" si="14"/>
        <v>5850</v>
      </c>
      <c r="Z131" s="37">
        <f t="shared" si="56"/>
        <v>0.71730107752158589</v>
      </c>
      <c r="AA131" s="83">
        <f t="shared" si="47"/>
        <v>0.71730107752158589</v>
      </c>
      <c r="AB131" s="95"/>
      <c r="AC131" s="37">
        <f t="shared" si="62"/>
        <v>0</v>
      </c>
      <c r="AD131" s="75">
        <f t="shared" si="34"/>
        <v>0</v>
      </c>
      <c r="AE131" s="132"/>
      <c r="AF131" s="37">
        <f t="shared" si="57"/>
        <v>0</v>
      </c>
      <c r="AG131" s="83">
        <f t="shared" si="52"/>
        <v>0</v>
      </c>
      <c r="AH131" s="72"/>
      <c r="AI131" s="37">
        <f t="shared" si="54"/>
        <v>0</v>
      </c>
      <c r="AJ131" s="75">
        <f t="shared" si="63"/>
        <v>0</v>
      </c>
      <c r="AK131" s="155">
        <f t="shared" si="37"/>
        <v>0.5277901328403829</v>
      </c>
      <c r="AL131" s="145"/>
      <c r="AM131" s="46"/>
    </row>
    <row r="132" spans="1:39" s="111" customFormat="1" ht="5.0999999999999996" customHeight="1">
      <c r="A132" s="98"/>
      <c r="B132" s="99"/>
      <c r="C132" s="100"/>
      <c r="D132" s="101"/>
      <c r="E132" s="101"/>
      <c r="F132" s="102"/>
      <c r="G132" s="101"/>
      <c r="H132" s="101"/>
      <c r="I132" s="101"/>
      <c r="J132" s="101"/>
      <c r="K132" s="101"/>
      <c r="L132" s="101"/>
      <c r="M132" s="103">
        <f t="shared" si="58"/>
        <v>0</v>
      </c>
      <c r="N132" s="104">
        <f t="shared" si="53"/>
        <v>0</v>
      </c>
      <c r="O132" s="98"/>
      <c r="P132" s="105">
        <f t="shared" si="48"/>
        <v>0</v>
      </c>
      <c r="Q132" s="105">
        <f t="shared" si="59"/>
        <v>0</v>
      </c>
      <c r="R132" s="105">
        <f t="shared" si="49"/>
        <v>0</v>
      </c>
      <c r="S132" s="105">
        <f t="shared" si="60"/>
        <v>0</v>
      </c>
      <c r="T132" s="105">
        <f t="shared" si="35"/>
        <v>0</v>
      </c>
      <c r="U132" s="105">
        <f t="shared" si="61"/>
        <v>0</v>
      </c>
      <c r="V132" s="105">
        <f t="shared" si="64"/>
        <v>0</v>
      </c>
      <c r="W132" s="105"/>
      <c r="X132" s="106">
        <f t="shared" si="65"/>
        <v>0</v>
      </c>
      <c r="Y132" s="107">
        <f t="shared" si="14"/>
        <v>0</v>
      </c>
      <c r="Z132" s="108">
        <f t="shared" si="56"/>
        <v>0</v>
      </c>
      <c r="AA132" s="127">
        <f t="shared" si="47"/>
        <v>0</v>
      </c>
      <c r="AB132" s="107"/>
      <c r="AC132" s="108">
        <f t="shared" si="62"/>
        <v>0</v>
      </c>
      <c r="AD132" s="109">
        <f t="shared" si="34"/>
        <v>0</v>
      </c>
      <c r="AE132" s="131"/>
      <c r="AF132" s="108">
        <f t="shared" si="57"/>
        <v>0</v>
      </c>
      <c r="AG132" s="127">
        <f t="shared" si="52"/>
        <v>0</v>
      </c>
      <c r="AH132" s="141"/>
      <c r="AI132" s="108">
        <f t="shared" si="54"/>
        <v>0</v>
      </c>
      <c r="AJ132" s="109">
        <f t="shared" si="63"/>
        <v>0</v>
      </c>
      <c r="AK132" s="156">
        <f t="shared" si="37"/>
        <v>0</v>
      </c>
      <c r="AL132" s="146"/>
      <c r="AM132" s="110"/>
    </row>
    <row r="133" spans="1:39" ht="11.25" customHeight="1">
      <c r="A133" s="42">
        <v>48</v>
      </c>
      <c r="B133" s="64" t="s">
        <v>79</v>
      </c>
      <c r="C133" s="78">
        <v>560</v>
      </c>
      <c r="D133" s="44"/>
      <c r="E133" s="44"/>
      <c r="F133" s="48">
        <v>1</v>
      </c>
      <c r="G133" s="44">
        <v>5</v>
      </c>
      <c r="H133" s="44"/>
      <c r="I133" s="44">
        <v>1170</v>
      </c>
      <c r="J133" s="44"/>
      <c r="K133" s="44"/>
      <c r="L133" s="44"/>
      <c r="M133" s="79">
        <f t="shared" si="58"/>
        <v>1170</v>
      </c>
      <c r="N133" s="69">
        <f t="shared" si="53"/>
        <v>48</v>
      </c>
      <c r="O133" s="42">
        <v>1</v>
      </c>
      <c r="P133" s="43">
        <f t="shared" si="48"/>
        <v>0</v>
      </c>
      <c r="Q133" s="43">
        <f t="shared" si="59"/>
        <v>0</v>
      </c>
      <c r="R133" s="43">
        <f t="shared" si="49"/>
        <v>0</v>
      </c>
      <c r="S133" s="43">
        <f t="shared" si="60"/>
        <v>0</v>
      </c>
      <c r="T133" s="43">
        <f t="shared" si="35"/>
        <v>5</v>
      </c>
      <c r="U133" s="43">
        <f t="shared" si="61"/>
        <v>1170</v>
      </c>
      <c r="V133" s="43">
        <f t="shared" si="64"/>
        <v>0</v>
      </c>
      <c r="W133" s="43"/>
      <c r="X133" s="84">
        <f t="shared" si="65"/>
        <v>5850</v>
      </c>
      <c r="Y133" s="95">
        <f t="shared" si="14"/>
        <v>5850</v>
      </c>
      <c r="Z133" s="37">
        <f t="shared" si="56"/>
        <v>0.71730107752158589</v>
      </c>
      <c r="AA133" s="83">
        <f t="shared" si="47"/>
        <v>0.71730107752158589</v>
      </c>
      <c r="AB133" s="95"/>
      <c r="AC133" s="37">
        <f t="shared" si="62"/>
        <v>0</v>
      </c>
      <c r="AD133" s="75">
        <f t="shared" si="34"/>
        <v>0</v>
      </c>
      <c r="AE133" s="71">
        <f>X134</f>
        <v>525</v>
      </c>
      <c r="AF133" s="43">
        <f t="shared" si="57"/>
        <v>19.419989642672189</v>
      </c>
      <c r="AG133" s="84">
        <f t="shared" si="52"/>
        <v>19.419989642672189</v>
      </c>
      <c r="AH133" s="72"/>
      <c r="AI133" s="37">
        <f t="shared" si="54"/>
        <v>0</v>
      </c>
      <c r="AJ133" s="75">
        <f t="shared" si="63"/>
        <v>0</v>
      </c>
      <c r="AK133" s="155">
        <f t="shared" si="37"/>
        <v>1.8095094492567474</v>
      </c>
      <c r="AL133" s="145"/>
      <c r="AM133" s="46"/>
    </row>
    <row r="134" spans="1:39" ht="11.1" customHeight="1">
      <c r="A134" s="42"/>
      <c r="B134" s="64"/>
      <c r="C134" s="78"/>
      <c r="D134" s="44"/>
      <c r="E134" s="44"/>
      <c r="F134" s="48">
        <v>1</v>
      </c>
      <c r="G134" s="44">
        <v>5</v>
      </c>
      <c r="H134" s="44"/>
      <c r="I134" s="44"/>
      <c r="J134" s="44"/>
      <c r="K134" s="44">
        <v>105</v>
      </c>
      <c r="L134" s="44"/>
      <c r="M134" s="79">
        <f t="shared" si="58"/>
        <v>105</v>
      </c>
      <c r="N134" s="69">
        <f t="shared" si="53"/>
        <v>0</v>
      </c>
      <c r="O134" s="42">
        <v>3</v>
      </c>
      <c r="P134" s="43">
        <f t="shared" si="48"/>
        <v>0</v>
      </c>
      <c r="Q134" s="43">
        <f t="shared" si="59"/>
        <v>0</v>
      </c>
      <c r="R134" s="43">
        <f t="shared" si="49"/>
        <v>0</v>
      </c>
      <c r="S134" s="43">
        <f t="shared" si="60"/>
        <v>0</v>
      </c>
      <c r="T134" s="43">
        <f t="shared" si="35"/>
        <v>5</v>
      </c>
      <c r="U134" s="43">
        <f t="shared" si="61"/>
        <v>105</v>
      </c>
      <c r="V134" s="43">
        <f t="shared" si="64"/>
        <v>0</v>
      </c>
      <c r="W134" s="43"/>
      <c r="X134" s="84">
        <f t="shared" si="65"/>
        <v>525</v>
      </c>
      <c r="Y134" s="95"/>
      <c r="Z134" s="43">
        <f t="shared" si="56"/>
        <v>0</v>
      </c>
      <c r="AA134" s="83">
        <f t="shared" si="47"/>
        <v>0</v>
      </c>
      <c r="AB134" s="95"/>
      <c r="AC134" s="37">
        <f t="shared" si="62"/>
        <v>0</v>
      </c>
      <c r="AD134" s="75">
        <f t="shared" si="34"/>
        <v>0</v>
      </c>
      <c r="AE134" s="132"/>
      <c r="AF134" s="37">
        <f t="shared" si="57"/>
        <v>0</v>
      </c>
      <c r="AG134" s="83">
        <f t="shared" si="52"/>
        <v>0</v>
      </c>
      <c r="AH134" s="72"/>
      <c r="AI134" s="37">
        <f t="shared" si="54"/>
        <v>0</v>
      </c>
      <c r="AJ134" s="75">
        <f t="shared" si="63"/>
        <v>0</v>
      </c>
      <c r="AK134" s="155">
        <f t="shared" si="37"/>
        <v>0</v>
      </c>
      <c r="AL134" s="145"/>
      <c r="AM134" s="46"/>
    </row>
    <row r="135" spans="1:39" s="111" customFormat="1" ht="5.0999999999999996" customHeight="1">
      <c r="A135" s="98"/>
      <c r="B135" s="99"/>
      <c r="C135" s="100"/>
      <c r="D135" s="101"/>
      <c r="E135" s="101"/>
      <c r="F135" s="102"/>
      <c r="G135" s="101"/>
      <c r="H135" s="101"/>
      <c r="I135" s="101"/>
      <c r="J135" s="101"/>
      <c r="K135" s="101"/>
      <c r="L135" s="101"/>
      <c r="M135" s="103">
        <f t="shared" si="58"/>
        <v>0</v>
      </c>
      <c r="N135" s="104">
        <f t="shared" si="53"/>
        <v>0</v>
      </c>
      <c r="O135" s="98"/>
      <c r="P135" s="105">
        <f t="shared" si="48"/>
        <v>0</v>
      </c>
      <c r="Q135" s="105">
        <f t="shared" si="59"/>
        <v>0</v>
      </c>
      <c r="R135" s="105">
        <f t="shared" si="49"/>
        <v>0</v>
      </c>
      <c r="S135" s="105">
        <f t="shared" si="60"/>
        <v>0</v>
      </c>
      <c r="T135" s="105">
        <f t="shared" si="35"/>
        <v>0</v>
      </c>
      <c r="U135" s="105">
        <f t="shared" si="61"/>
        <v>0</v>
      </c>
      <c r="V135" s="105">
        <f t="shared" si="64"/>
        <v>0</v>
      </c>
      <c r="W135" s="105"/>
      <c r="X135" s="106">
        <f t="shared" si="65"/>
        <v>0</v>
      </c>
      <c r="Y135" s="107">
        <f t="shared" si="14"/>
        <v>0</v>
      </c>
      <c r="Z135" s="108">
        <f t="shared" si="56"/>
        <v>0</v>
      </c>
      <c r="AA135" s="127">
        <f t="shared" si="47"/>
        <v>0</v>
      </c>
      <c r="AB135" s="107"/>
      <c r="AC135" s="108">
        <f t="shared" si="62"/>
        <v>0</v>
      </c>
      <c r="AD135" s="109">
        <f t="shared" si="34"/>
        <v>0</v>
      </c>
      <c r="AE135" s="131"/>
      <c r="AF135" s="108">
        <f t="shared" si="57"/>
        <v>0</v>
      </c>
      <c r="AG135" s="127">
        <f t="shared" si="52"/>
        <v>0</v>
      </c>
      <c r="AH135" s="141"/>
      <c r="AI135" s="108">
        <f t="shared" si="54"/>
        <v>0</v>
      </c>
      <c r="AJ135" s="109">
        <f t="shared" si="63"/>
        <v>0</v>
      </c>
      <c r="AK135" s="156">
        <f t="shared" si="37"/>
        <v>0</v>
      </c>
      <c r="AL135" s="146"/>
      <c r="AM135" s="110"/>
    </row>
    <row r="136" spans="1:39" ht="11.25" customHeight="1">
      <c r="A136" s="42">
        <v>49</v>
      </c>
      <c r="B136" s="64" t="s">
        <v>104</v>
      </c>
      <c r="C136" s="78">
        <v>561</v>
      </c>
      <c r="D136" s="44"/>
      <c r="E136" s="44"/>
      <c r="F136" s="48">
        <v>1</v>
      </c>
      <c r="G136" s="44">
        <v>5</v>
      </c>
      <c r="H136" s="44"/>
      <c r="I136" s="44">
        <v>1170</v>
      </c>
      <c r="J136" s="44"/>
      <c r="K136" s="44"/>
      <c r="L136" s="44"/>
      <c r="M136" s="79">
        <f t="shared" si="58"/>
        <v>1170</v>
      </c>
      <c r="N136" s="69">
        <f t="shared" si="53"/>
        <v>49</v>
      </c>
      <c r="O136" s="42">
        <v>1</v>
      </c>
      <c r="P136" s="43">
        <f t="shared" ref="P136:P144" si="66">D136</f>
        <v>0</v>
      </c>
      <c r="Q136" s="43">
        <f t="shared" si="59"/>
        <v>0</v>
      </c>
      <c r="R136" s="43">
        <f t="shared" ref="R136:R144" si="67">E136*0.5*2/3</f>
        <v>0</v>
      </c>
      <c r="S136" s="43">
        <f t="shared" si="60"/>
        <v>0</v>
      </c>
      <c r="T136" s="43">
        <f t="shared" si="35"/>
        <v>5</v>
      </c>
      <c r="U136" s="43">
        <f t="shared" si="61"/>
        <v>1170</v>
      </c>
      <c r="V136" s="43">
        <f t="shared" si="64"/>
        <v>0</v>
      </c>
      <c r="W136" s="43"/>
      <c r="X136" s="84">
        <f t="shared" si="65"/>
        <v>5850</v>
      </c>
      <c r="Y136" s="95">
        <f t="shared" si="14"/>
        <v>5850</v>
      </c>
      <c r="Z136" s="37">
        <f t="shared" si="56"/>
        <v>0.71730107752158589</v>
      </c>
      <c r="AA136" s="83">
        <f t="shared" si="47"/>
        <v>0.71730107752158589</v>
      </c>
      <c r="AB136" s="95"/>
      <c r="AC136" s="37">
        <f t="shared" si="62"/>
        <v>0</v>
      </c>
      <c r="AD136" s="75">
        <f t="shared" si="34"/>
        <v>0</v>
      </c>
      <c r="AE136" s="71">
        <f>X137</f>
        <v>375</v>
      </c>
      <c r="AF136" s="43">
        <f t="shared" si="57"/>
        <v>13.871421173337279</v>
      </c>
      <c r="AG136" s="84">
        <f t="shared" si="52"/>
        <v>13.871421173337279</v>
      </c>
      <c r="AH136" s="72"/>
      <c r="AI136" s="37">
        <f t="shared" si="54"/>
        <v>0</v>
      </c>
      <c r="AJ136" s="75">
        <f t="shared" si="63"/>
        <v>0</v>
      </c>
      <c r="AK136" s="155">
        <f t="shared" si="37"/>
        <v>1.4433039302806434</v>
      </c>
      <c r="AL136" s="145"/>
      <c r="AM136" s="46"/>
    </row>
    <row r="137" spans="1:39" ht="11.25" customHeight="1">
      <c r="A137" s="42"/>
      <c r="B137" s="64"/>
      <c r="C137" s="78"/>
      <c r="D137" s="44"/>
      <c r="E137" s="44"/>
      <c r="F137" s="48">
        <v>1</v>
      </c>
      <c r="G137" s="44">
        <v>5</v>
      </c>
      <c r="H137" s="44"/>
      <c r="I137" s="44"/>
      <c r="J137" s="44"/>
      <c r="K137" s="44">
        <v>75</v>
      </c>
      <c r="L137" s="44"/>
      <c r="M137" s="79">
        <v>75</v>
      </c>
      <c r="N137" s="69"/>
      <c r="O137" s="42">
        <v>3</v>
      </c>
      <c r="P137" s="43"/>
      <c r="Q137" s="43"/>
      <c r="R137" s="43"/>
      <c r="S137" s="43"/>
      <c r="T137" s="43">
        <f t="shared" si="35"/>
        <v>5</v>
      </c>
      <c r="U137" s="43">
        <v>75</v>
      </c>
      <c r="V137" s="43"/>
      <c r="W137" s="43"/>
      <c r="X137" s="84">
        <f t="shared" si="65"/>
        <v>375</v>
      </c>
      <c r="Y137" s="95"/>
      <c r="Z137" s="43"/>
      <c r="AA137" s="83"/>
      <c r="AB137" s="95"/>
      <c r="AC137" s="37"/>
      <c r="AD137" s="75"/>
      <c r="AE137" s="132"/>
      <c r="AF137" s="37"/>
      <c r="AG137" s="83"/>
      <c r="AH137" s="72"/>
      <c r="AI137" s="37">
        <f t="shared" si="54"/>
        <v>0</v>
      </c>
      <c r="AJ137" s="75">
        <f t="shared" si="63"/>
        <v>0</v>
      </c>
      <c r="AK137" s="155">
        <f t="shared" si="37"/>
        <v>0</v>
      </c>
      <c r="AL137" s="145"/>
      <c r="AM137" s="46"/>
    </row>
    <row r="138" spans="1:39" s="111" customFormat="1" ht="5.0999999999999996" customHeight="1">
      <c r="A138" s="98"/>
      <c r="B138" s="99"/>
      <c r="C138" s="100"/>
      <c r="D138" s="101"/>
      <c r="E138" s="101"/>
      <c r="F138" s="102"/>
      <c r="G138" s="101"/>
      <c r="H138" s="101"/>
      <c r="I138" s="101"/>
      <c r="J138" s="101"/>
      <c r="K138" s="101"/>
      <c r="L138" s="101"/>
      <c r="M138" s="103">
        <f t="shared" ref="M138:M155" si="68">SUM(I138:L138)</f>
        <v>0</v>
      </c>
      <c r="N138" s="104">
        <f t="shared" si="53"/>
        <v>0</v>
      </c>
      <c r="O138" s="98"/>
      <c r="P138" s="105">
        <f t="shared" si="66"/>
        <v>0</v>
      </c>
      <c r="Q138" s="105">
        <f t="shared" ref="Q138:Q155" si="69">IF((D138)&gt;0,M138,)</f>
        <v>0</v>
      </c>
      <c r="R138" s="105">
        <f t="shared" si="67"/>
        <v>0</v>
      </c>
      <c r="S138" s="105">
        <f t="shared" ref="S138:S155" si="70">IF((E138)&gt;0,M138,)</f>
        <v>0</v>
      </c>
      <c r="T138" s="105">
        <f t="shared" si="35"/>
        <v>0</v>
      </c>
      <c r="U138" s="105">
        <f t="shared" ref="U138:U155" si="71">IF((F138)&gt;0,M138,)</f>
        <v>0</v>
      </c>
      <c r="V138" s="105">
        <f t="shared" si="64"/>
        <v>0</v>
      </c>
      <c r="W138" s="105"/>
      <c r="X138" s="106">
        <f t="shared" si="65"/>
        <v>0</v>
      </c>
      <c r="Y138" s="107">
        <f t="shared" si="14"/>
        <v>0</v>
      </c>
      <c r="Z138" s="108">
        <f t="shared" ref="Z138:Z155" si="72">Y138/$Y$205%</f>
        <v>0</v>
      </c>
      <c r="AA138" s="127">
        <f t="shared" si="47"/>
        <v>0</v>
      </c>
      <c r="AB138" s="107"/>
      <c r="AC138" s="108">
        <f t="shared" ref="AC138:AC155" si="73">AB138/$AB$205%</f>
        <v>0</v>
      </c>
      <c r="AD138" s="109">
        <f t="shared" si="34"/>
        <v>0</v>
      </c>
      <c r="AE138" s="131"/>
      <c r="AF138" s="108">
        <f t="shared" ref="AF138:AF155" si="74">AE138/$AE$205%</f>
        <v>0</v>
      </c>
      <c r="AG138" s="127">
        <f t="shared" si="52"/>
        <v>0</v>
      </c>
      <c r="AH138" s="141"/>
      <c r="AI138" s="108">
        <f t="shared" si="54"/>
        <v>0</v>
      </c>
      <c r="AJ138" s="109">
        <f t="shared" si="63"/>
        <v>0</v>
      </c>
      <c r="AK138" s="156">
        <f t="shared" si="37"/>
        <v>0</v>
      </c>
      <c r="AL138" s="146"/>
      <c r="AM138" s="110"/>
    </row>
    <row r="139" spans="1:39" ht="12" customHeight="1">
      <c r="A139" s="42">
        <v>50</v>
      </c>
      <c r="B139" s="64" t="s">
        <v>80</v>
      </c>
      <c r="C139" s="78">
        <v>562</v>
      </c>
      <c r="D139" s="44"/>
      <c r="E139" s="44"/>
      <c r="F139" s="48">
        <v>1</v>
      </c>
      <c r="G139" s="44">
        <v>5</v>
      </c>
      <c r="H139" s="44"/>
      <c r="I139" s="44">
        <v>1170</v>
      </c>
      <c r="J139" s="44"/>
      <c r="K139" s="44"/>
      <c r="L139" s="44"/>
      <c r="M139" s="79">
        <f t="shared" si="68"/>
        <v>1170</v>
      </c>
      <c r="N139" s="69">
        <f t="shared" si="53"/>
        <v>50</v>
      </c>
      <c r="O139" s="42">
        <v>1</v>
      </c>
      <c r="P139" s="43">
        <f t="shared" si="66"/>
        <v>0</v>
      </c>
      <c r="Q139" s="43">
        <f t="shared" si="69"/>
        <v>0</v>
      </c>
      <c r="R139" s="43">
        <f t="shared" si="67"/>
        <v>0</v>
      </c>
      <c r="S139" s="43">
        <f t="shared" si="70"/>
        <v>0</v>
      </c>
      <c r="T139" s="43">
        <f t="shared" si="35"/>
        <v>5</v>
      </c>
      <c r="U139" s="43">
        <f t="shared" si="71"/>
        <v>1170</v>
      </c>
      <c r="V139" s="43">
        <f t="shared" si="64"/>
        <v>0</v>
      </c>
      <c r="W139" s="43"/>
      <c r="X139" s="84">
        <f t="shared" si="65"/>
        <v>5850</v>
      </c>
      <c r="Y139" s="95">
        <f t="shared" si="14"/>
        <v>5850</v>
      </c>
      <c r="Z139" s="37">
        <f t="shared" si="72"/>
        <v>0.71730107752158589</v>
      </c>
      <c r="AA139" s="83">
        <f t="shared" si="47"/>
        <v>0.71730107752158589</v>
      </c>
      <c r="AB139" s="95"/>
      <c r="AC139" s="37">
        <f t="shared" si="73"/>
        <v>0</v>
      </c>
      <c r="AD139" s="75">
        <f t="shared" si="34"/>
        <v>0</v>
      </c>
      <c r="AE139" s="132">
        <f>X140</f>
        <v>350</v>
      </c>
      <c r="AF139" s="37">
        <f t="shared" si="74"/>
        <v>12.94665976178146</v>
      </c>
      <c r="AG139" s="83">
        <f t="shared" si="52"/>
        <v>12.94665976178146</v>
      </c>
      <c r="AH139" s="72"/>
      <c r="AI139" s="37">
        <f t="shared" si="54"/>
        <v>0</v>
      </c>
      <c r="AJ139" s="75">
        <f t="shared" si="63"/>
        <v>0</v>
      </c>
      <c r="AK139" s="155">
        <f t="shared" si="37"/>
        <v>1.3822696771179592</v>
      </c>
      <c r="AL139" s="145"/>
      <c r="AM139" s="46"/>
    </row>
    <row r="140" spans="1:39" ht="11.1" customHeight="1">
      <c r="A140" s="42"/>
      <c r="B140" s="64"/>
      <c r="C140" s="78"/>
      <c r="D140" s="44"/>
      <c r="E140" s="44"/>
      <c r="F140" s="48">
        <v>1</v>
      </c>
      <c r="G140" s="44">
        <v>5</v>
      </c>
      <c r="H140" s="44"/>
      <c r="I140" s="44"/>
      <c r="J140" s="44"/>
      <c r="K140" s="44">
        <v>70</v>
      </c>
      <c r="L140" s="44"/>
      <c r="M140" s="79">
        <f t="shared" si="68"/>
        <v>70</v>
      </c>
      <c r="N140" s="69">
        <f t="shared" si="53"/>
        <v>0</v>
      </c>
      <c r="O140" s="42">
        <v>3</v>
      </c>
      <c r="P140" s="43">
        <f t="shared" si="66"/>
        <v>0</v>
      </c>
      <c r="Q140" s="43">
        <f t="shared" si="69"/>
        <v>0</v>
      </c>
      <c r="R140" s="43">
        <f t="shared" si="67"/>
        <v>0</v>
      </c>
      <c r="S140" s="43">
        <f t="shared" si="70"/>
        <v>0</v>
      </c>
      <c r="T140" s="43">
        <f t="shared" ref="T140:T202" si="75">G140</f>
        <v>5</v>
      </c>
      <c r="U140" s="43">
        <f t="shared" si="71"/>
        <v>70</v>
      </c>
      <c r="V140" s="43">
        <f t="shared" si="64"/>
        <v>0</v>
      </c>
      <c r="W140" s="43"/>
      <c r="X140" s="84">
        <f t="shared" si="65"/>
        <v>350</v>
      </c>
      <c r="Y140" s="95"/>
      <c r="Z140" s="43">
        <f t="shared" si="72"/>
        <v>0</v>
      </c>
      <c r="AA140" s="83">
        <f t="shared" si="47"/>
        <v>0</v>
      </c>
      <c r="AB140" s="95"/>
      <c r="AC140" s="37">
        <f t="shared" si="73"/>
        <v>0</v>
      </c>
      <c r="AD140" s="75">
        <f t="shared" si="34"/>
        <v>0</v>
      </c>
      <c r="AE140" s="132"/>
      <c r="AF140" s="37">
        <f t="shared" si="74"/>
        <v>0</v>
      </c>
      <c r="AG140" s="83">
        <f t="shared" si="52"/>
        <v>0</v>
      </c>
      <c r="AH140" s="72"/>
      <c r="AI140" s="37">
        <f t="shared" ref="AI140:AI165" si="76">AH140/$AH$205%</f>
        <v>0</v>
      </c>
      <c r="AJ140" s="75">
        <f t="shared" si="63"/>
        <v>0</v>
      </c>
      <c r="AK140" s="155">
        <f t="shared" si="37"/>
        <v>0</v>
      </c>
      <c r="AL140" s="145"/>
      <c r="AM140" s="46"/>
    </row>
    <row r="141" spans="1:39" s="111" customFormat="1" ht="5.0999999999999996" customHeight="1">
      <c r="A141" s="98"/>
      <c r="B141" s="99"/>
      <c r="C141" s="100"/>
      <c r="D141" s="101"/>
      <c r="E141" s="101"/>
      <c r="F141" s="102"/>
      <c r="G141" s="101"/>
      <c r="H141" s="101"/>
      <c r="I141" s="101"/>
      <c r="J141" s="101"/>
      <c r="K141" s="101"/>
      <c r="L141" s="101"/>
      <c r="M141" s="103">
        <f t="shared" si="68"/>
        <v>0</v>
      </c>
      <c r="N141" s="104">
        <f t="shared" si="53"/>
        <v>0</v>
      </c>
      <c r="O141" s="98"/>
      <c r="P141" s="105">
        <f t="shared" si="66"/>
        <v>0</v>
      </c>
      <c r="Q141" s="105">
        <f t="shared" si="69"/>
        <v>0</v>
      </c>
      <c r="R141" s="105">
        <f t="shared" si="67"/>
        <v>0</v>
      </c>
      <c r="S141" s="105">
        <f t="shared" si="70"/>
        <v>0</v>
      </c>
      <c r="T141" s="105">
        <f t="shared" si="75"/>
        <v>0</v>
      </c>
      <c r="U141" s="105">
        <f t="shared" si="71"/>
        <v>0</v>
      </c>
      <c r="V141" s="105">
        <f t="shared" si="64"/>
        <v>0</v>
      </c>
      <c r="W141" s="105"/>
      <c r="X141" s="106">
        <f t="shared" si="65"/>
        <v>0</v>
      </c>
      <c r="Y141" s="107">
        <f t="shared" si="14"/>
        <v>0</v>
      </c>
      <c r="Z141" s="108">
        <f t="shared" si="72"/>
        <v>0</v>
      </c>
      <c r="AA141" s="127">
        <f t="shared" si="47"/>
        <v>0</v>
      </c>
      <c r="AB141" s="107"/>
      <c r="AC141" s="108">
        <f t="shared" si="73"/>
        <v>0</v>
      </c>
      <c r="AD141" s="109">
        <f t="shared" si="34"/>
        <v>0</v>
      </c>
      <c r="AE141" s="131"/>
      <c r="AF141" s="108">
        <f t="shared" si="74"/>
        <v>0</v>
      </c>
      <c r="AG141" s="127">
        <f t="shared" si="52"/>
        <v>0</v>
      </c>
      <c r="AH141" s="141"/>
      <c r="AI141" s="108">
        <f t="shared" si="76"/>
        <v>0</v>
      </c>
      <c r="AJ141" s="109">
        <f t="shared" si="63"/>
        <v>0</v>
      </c>
      <c r="AK141" s="156">
        <f t="shared" ref="AK141:AK175" si="77">AA141*0.7358+AD141*0.1352+AG141*0.066+AJ141*0.063</f>
        <v>0</v>
      </c>
      <c r="AL141" s="146"/>
      <c r="AM141" s="110"/>
    </row>
    <row r="142" spans="1:39" ht="11.25" customHeight="1">
      <c r="A142" s="42">
        <v>51</v>
      </c>
      <c r="B142" s="64" t="s">
        <v>113</v>
      </c>
      <c r="C142" s="78">
        <v>595</v>
      </c>
      <c r="D142" s="44"/>
      <c r="E142" s="44"/>
      <c r="F142" s="48">
        <v>1</v>
      </c>
      <c r="G142" s="44">
        <v>5</v>
      </c>
      <c r="H142" s="44"/>
      <c r="I142" s="44">
        <v>1170</v>
      </c>
      <c r="J142" s="44"/>
      <c r="K142" s="44"/>
      <c r="L142" s="44"/>
      <c r="M142" s="79">
        <f t="shared" si="68"/>
        <v>1170</v>
      </c>
      <c r="N142" s="69">
        <f t="shared" si="53"/>
        <v>51</v>
      </c>
      <c r="O142" s="42">
        <v>1</v>
      </c>
      <c r="P142" s="43">
        <f t="shared" si="66"/>
        <v>0</v>
      </c>
      <c r="Q142" s="43">
        <f t="shared" si="69"/>
        <v>0</v>
      </c>
      <c r="R142" s="43">
        <f t="shared" si="67"/>
        <v>0</v>
      </c>
      <c r="S142" s="43">
        <f t="shared" si="70"/>
        <v>0</v>
      </c>
      <c r="T142" s="43">
        <f t="shared" si="75"/>
        <v>5</v>
      </c>
      <c r="U142" s="43">
        <f t="shared" si="71"/>
        <v>1170</v>
      </c>
      <c r="V142" s="43">
        <f t="shared" si="64"/>
        <v>0</v>
      </c>
      <c r="W142" s="43"/>
      <c r="X142" s="84">
        <f t="shared" si="65"/>
        <v>5850</v>
      </c>
      <c r="Y142" s="95">
        <f t="shared" si="14"/>
        <v>5850</v>
      </c>
      <c r="Z142" s="37">
        <f t="shared" si="72"/>
        <v>0.71730107752158589</v>
      </c>
      <c r="AA142" s="83">
        <f t="shared" si="47"/>
        <v>0.71730107752158589</v>
      </c>
      <c r="AB142" s="95"/>
      <c r="AC142" s="37">
        <f t="shared" si="73"/>
        <v>0</v>
      </c>
      <c r="AD142" s="75">
        <f t="shared" si="34"/>
        <v>0</v>
      </c>
      <c r="AE142" s="132">
        <f>X143</f>
        <v>425</v>
      </c>
      <c r="AF142" s="37">
        <f t="shared" si="74"/>
        <v>15.720943996448915</v>
      </c>
      <c r="AG142" s="83">
        <f t="shared" si="52"/>
        <v>15.720943996448915</v>
      </c>
      <c r="AH142" s="72"/>
      <c r="AI142" s="37">
        <f t="shared" si="76"/>
        <v>0</v>
      </c>
      <c r="AJ142" s="75">
        <f t="shared" si="63"/>
        <v>0</v>
      </c>
      <c r="AK142" s="155">
        <f t="shared" si="77"/>
        <v>1.5653724366060113</v>
      </c>
      <c r="AL142" s="145"/>
      <c r="AM142" s="46"/>
    </row>
    <row r="143" spans="1:39" ht="11.1" customHeight="1">
      <c r="A143" s="42"/>
      <c r="B143" s="64"/>
      <c r="C143" s="78"/>
      <c r="D143" s="44"/>
      <c r="E143" s="44"/>
      <c r="F143" s="48">
        <v>1</v>
      </c>
      <c r="G143" s="44">
        <v>5</v>
      </c>
      <c r="H143" s="44"/>
      <c r="I143" s="44"/>
      <c r="J143" s="44"/>
      <c r="K143" s="44">
        <v>85</v>
      </c>
      <c r="L143" s="44"/>
      <c r="M143" s="79">
        <f t="shared" si="68"/>
        <v>85</v>
      </c>
      <c r="N143" s="69">
        <f t="shared" si="53"/>
        <v>0</v>
      </c>
      <c r="O143" s="42">
        <v>3</v>
      </c>
      <c r="P143" s="43">
        <f t="shared" si="66"/>
        <v>0</v>
      </c>
      <c r="Q143" s="43">
        <f t="shared" si="69"/>
        <v>0</v>
      </c>
      <c r="R143" s="43">
        <f t="shared" si="67"/>
        <v>0</v>
      </c>
      <c r="S143" s="43">
        <f t="shared" si="70"/>
        <v>0</v>
      </c>
      <c r="T143" s="43">
        <f t="shared" si="75"/>
        <v>5</v>
      </c>
      <c r="U143" s="43">
        <f t="shared" si="71"/>
        <v>85</v>
      </c>
      <c r="V143" s="43">
        <f t="shared" si="64"/>
        <v>0</v>
      </c>
      <c r="W143" s="43"/>
      <c r="X143" s="84">
        <f t="shared" si="65"/>
        <v>425</v>
      </c>
      <c r="Y143" s="95"/>
      <c r="Z143" s="43">
        <f t="shared" si="72"/>
        <v>0</v>
      </c>
      <c r="AA143" s="83">
        <f t="shared" si="47"/>
        <v>0</v>
      </c>
      <c r="AB143" s="95"/>
      <c r="AC143" s="37">
        <f t="shared" si="73"/>
        <v>0</v>
      </c>
      <c r="AD143" s="75">
        <f t="shared" si="34"/>
        <v>0</v>
      </c>
      <c r="AE143" s="132"/>
      <c r="AF143" s="37">
        <f t="shared" si="74"/>
        <v>0</v>
      </c>
      <c r="AG143" s="83">
        <f t="shared" si="52"/>
        <v>0</v>
      </c>
      <c r="AH143" s="72"/>
      <c r="AI143" s="37">
        <f t="shared" si="76"/>
        <v>0</v>
      </c>
      <c r="AJ143" s="75">
        <f t="shared" si="63"/>
        <v>0</v>
      </c>
      <c r="AK143" s="155">
        <f t="shared" si="77"/>
        <v>0</v>
      </c>
      <c r="AL143" s="145"/>
      <c r="AM143" s="46"/>
    </row>
    <row r="144" spans="1:39" s="111" customFormat="1" ht="5.0999999999999996" customHeight="1">
      <c r="A144" s="98"/>
      <c r="B144" s="99"/>
      <c r="C144" s="100"/>
      <c r="D144" s="101"/>
      <c r="E144" s="101"/>
      <c r="F144" s="102"/>
      <c r="G144" s="101"/>
      <c r="H144" s="101"/>
      <c r="I144" s="101"/>
      <c r="J144" s="101"/>
      <c r="K144" s="101"/>
      <c r="L144" s="101"/>
      <c r="M144" s="103">
        <f t="shared" si="68"/>
        <v>0</v>
      </c>
      <c r="N144" s="104">
        <f t="shared" si="53"/>
        <v>0</v>
      </c>
      <c r="O144" s="98"/>
      <c r="P144" s="105">
        <f t="shared" si="66"/>
        <v>0</v>
      </c>
      <c r="Q144" s="105">
        <f t="shared" si="69"/>
        <v>0</v>
      </c>
      <c r="R144" s="105">
        <f t="shared" si="67"/>
        <v>0</v>
      </c>
      <c r="S144" s="105">
        <f t="shared" si="70"/>
        <v>0</v>
      </c>
      <c r="T144" s="105">
        <f t="shared" si="75"/>
        <v>0</v>
      </c>
      <c r="U144" s="105">
        <f t="shared" si="71"/>
        <v>0</v>
      </c>
      <c r="V144" s="105">
        <f t="shared" si="64"/>
        <v>0</v>
      </c>
      <c r="W144" s="105"/>
      <c r="X144" s="106">
        <f t="shared" si="65"/>
        <v>0</v>
      </c>
      <c r="Y144" s="107">
        <f t="shared" si="14"/>
        <v>0</v>
      </c>
      <c r="Z144" s="108">
        <f t="shared" si="72"/>
        <v>0</v>
      </c>
      <c r="AA144" s="127">
        <f t="shared" si="47"/>
        <v>0</v>
      </c>
      <c r="AB144" s="107"/>
      <c r="AC144" s="108">
        <f t="shared" si="73"/>
        <v>0</v>
      </c>
      <c r="AD144" s="109">
        <f t="shared" si="34"/>
        <v>0</v>
      </c>
      <c r="AE144" s="131"/>
      <c r="AF144" s="108">
        <f t="shared" si="74"/>
        <v>0</v>
      </c>
      <c r="AG144" s="127">
        <f t="shared" si="52"/>
        <v>0</v>
      </c>
      <c r="AH144" s="141"/>
      <c r="AI144" s="108">
        <f t="shared" si="76"/>
        <v>0</v>
      </c>
      <c r="AJ144" s="109">
        <f t="shared" si="63"/>
        <v>0</v>
      </c>
      <c r="AK144" s="156">
        <f t="shared" si="77"/>
        <v>0</v>
      </c>
      <c r="AL144" s="146"/>
      <c r="AM144" s="110"/>
    </row>
    <row r="145" spans="1:39" ht="11.1" customHeight="1">
      <c r="A145" s="42">
        <v>52</v>
      </c>
      <c r="B145" s="64" t="s">
        <v>97</v>
      </c>
      <c r="C145" s="78">
        <v>608</v>
      </c>
      <c r="D145" s="44"/>
      <c r="E145" s="44"/>
      <c r="F145" s="48">
        <v>1</v>
      </c>
      <c r="G145" s="44">
        <v>5</v>
      </c>
      <c r="H145" s="44"/>
      <c r="I145" s="44">
        <v>1170</v>
      </c>
      <c r="J145" s="44"/>
      <c r="K145" s="44"/>
      <c r="L145" s="44"/>
      <c r="M145" s="79">
        <f t="shared" si="68"/>
        <v>1170</v>
      </c>
      <c r="N145" s="69">
        <f t="shared" si="20"/>
        <v>52</v>
      </c>
      <c r="O145" s="42">
        <v>1</v>
      </c>
      <c r="P145" s="43">
        <f t="shared" si="48"/>
        <v>0</v>
      </c>
      <c r="Q145" s="43">
        <f t="shared" si="69"/>
        <v>0</v>
      </c>
      <c r="R145" s="43">
        <f t="shared" si="49"/>
        <v>0</v>
      </c>
      <c r="S145" s="43">
        <f t="shared" si="70"/>
        <v>0</v>
      </c>
      <c r="T145" s="43">
        <f t="shared" si="75"/>
        <v>5</v>
      </c>
      <c r="U145" s="43">
        <f t="shared" si="71"/>
        <v>1170</v>
      </c>
      <c r="V145" s="43">
        <f>H145*10</f>
        <v>0</v>
      </c>
      <c r="W145" s="43"/>
      <c r="X145" s="84">
        <f t="shared" si="46"/>
        <v>5850</v>
      </c>
      <c r="Y145" s="95">
        <f t="shared" si="14"/>
        <v>5850</v>
      </c>
      <c r="Z145" s="37">
        <f t="shared" si="72"/>
        <v>0.71730107752158589</v>
      </c>
      <c r="AA145" s="83">
        <f t="shared" si="47"/>
        <v>0.71730107752158589</v>
      </c>
      <c r="AB145" s="95"/>
      <c r="AC145" s="37">
        <f t="shared" si="73"/>
        <v>0</v>
      </c>
      <c r="AD145" s="75">
        <f t="shared" si="34"/>
        <v>0</v>
      </c>
      <c r="AE145" s="132">
        <f>X146</f>
        <v>525</v>
      </c>
      <c r="AF145" s="37">
        <f t="shared" si="74"/>
        <v>19.419989642672189</v>
      </c>
      <c r="AG145" s="83">
        <f t="shared" si="52"/>
        <v>19.419989642672189</v>
      </c>
      <c r="AH145" s="72"/>
      <c r="AI145" s="37">
        <f t="shared" si="76"/>
        <v>0</v>
      </c>
      <c r="AJ145" s="75">
        <f t="shared" si="63"/>
        <v>0</v>
      </c>
      <c r="AK145" s="155">
        <f t="shared" si="77"/>
        <v>1.8095094492567474</v>
      </c>
      <c r="AL145" s="145"/>
      <c r="AM145" s="46"/>
    </row>
    <row r="146" spans="1:39" ht="11.1" customHeight="1">
      <c r="A146" s="42"/>
      <c r="B146" s="64"/>
      <c r="C146" s="78"/>
      <c r="D146" s="44"/>
      <c r="E146" s="44"/>
      <c r="F146" s="48">
        <v>1</v>
      </c>
      <c r="G146" s="44">
        <v>5</v>
      </c>
      <c r="H146" s="44"/>
      <c r="I146" s="44"/>
      <c r="J146" s="44"/>
      <c r="K146" s="44">
        <v>105</v>
      </c>
      <c r="L146" s="44"/>
      <c r="M146" s="79">
        <f t="shared" si="68"/>
        <v>105</v>
      </c>
      <c r="N146" s="69">
        <f t="shared" si="20"/>
        <v>0</v>
      </c>
      <c r="O146" s="42">
        <v>3</v>
      </c>
      <c r="P146" s="43">
        <f t="shared" si="48"/>
        <v>0</v>
      </c>
      <c r="Q146" s="43">
        <f t="shared" si="69"/>
        <v>0</v>
      </c>
      <c r="R146" s="43">
        <f t="shared" si="49"/>
        <v>0</v>
      </c>
      <c r="S146" s="43">
        <f t="shared" si="70"/>
        <v>0</v>
      </c>
      <c r="T146" s="43">
        <f t="shared" si="75"/>
        <v>5</v>
      </c>
      <c r="U146" s="43">
        <f t="shared" si="71"/>
        <v>105</v>
      </c>
      <c r="V146" s="43">
        <f>H146*10</f>
        <v>0</v>
      </c>
      <c r="W146" s="43"/>
      <c r="X146" s="84">
        <f t="shared" si="46"/>
        <v>525</v>
      </c>
      <c r="Y146" s="95"/>
      <c r="Z146" s="43">
        <f t="shared" si="72"/>
        <v>0</v>
      </c>
      <c r="AA146" s="83">
        <f t="shared" si="47"/>
        <v>0</v>
      </c>
      <c r="AB146" s="95"/>
      <c r="AC146" s="37">
        <f t="shared" si="73"/>
        <v>0</v>
      </c>
      <c r="AD146" s="75">
        <f t="shared" si="34"/>
        <v>0</v>
      </c>
      <c r="AE146" s="132"/>
      <c r="AF146" s="37">
        <f t="shared" si="74"/>
        <v>0</v>
      </c>
      <c r="AG146" s="83">
        <f t="shared" si="52"/>
        <v>0</v>
      </c>
      <c r="AH146" s="72"/>
      <c r="AI146" s="37">
        <f t="shared" si="76"/>
        <v>0</v>
      </c>
      <c r="AJ146" s="75">
        <f t="shared" si="63"/>
        <v>0</v>
      </c>
      <c r="AK146" s="155">
        <f t="shared" si="77"/>
        <v>0</v>
      </c>
      <c r="AL146" s="145"/>
      <c r="AM146" s="46"/>
    </row>
    <row r="147" spans="1:39" s="111" customFormat="1" ht="5.0999999999999996" customHeight="1">
      <c r="A147" s="98"/>
      <c r="B147" s="99"/>
      <c r="C147" s="100"/>
      <c r="D147" s="101"/>
      <c r="E147" s="101"/>
      <c r="F147" s="102"/>
      <c r="G147" s="101"/>
      <c r="H147" s="101"/>
      <c r="I147" s="101"/>
      <c r="J147" s="101"/>
      <c r="K147" s="101"/>
      <c r="L147" s="101"/>
      <c r="M147" s="103">
        <f t="shared" si="68"/>
        <v>0</v>
      </c>
      <c r="N147" s="104">
        <f t="shared" si="20"/>
        <v>0</v>
      </c>
      <c r="O147" s="98"/>
      <c r="P147" s="105">
        <f t="shared" si="48"/>
        <v>0</v>
      </c>
      <c r="Q147" s="105">
        <f t="shared" si="69"/>
        <v>0</v>
      </c>
      <c r="R147" s="105">
        <f t="shared" si="49"/>
        <v>0</v>
      </c>
      <c r="S147" s="105">
        <f t="shared" si="70"/>
        <v>0</v>
      </c>
      <c r="T147" s="105">
        <f t="shared" si="75"/>
        <v>0</v>
      </c>
      <c r="U147" s="105">
        <f t="shared" si="71"/>
        <v>0</v>
      </c>
      <c r="V147" s="105">
        <f>H147*10</f>
        <v>0</v>
      </c>
      <c r="W147" s="105"/>
      <c r="X147" s="106">
        <f t="shared" si="46"/>
        <v>0</v>
      </c>
      <c r="Y147" s="107">
        <f t="shared" si="14"/>
        <v>0</v>
      </c>
      <c r="Z147" s="108">
        <f t="shared" si="72"/>
        <v>0</v>
      </c>
      <c r="AA147" s="127">
        <f t="shared" si="47"/>
        <v>0</v>
      </c>
      <c r="AB147" s="107"/>
      <c r="AC147" s="108">
        <f t="shared" si="73"/>
        <v>0</v>
      </c>
      <c r="AD147" s="109">
        <f t="shared" si="34"/>
        <v>0</v>
      </c>
      <c r="AE147" s="131"/>
      <c r="AF147" s="108">
        <f t="shared" si="74"/>
        <v>0</v>
      </c>
      <c r="AG147" s="127">
        <f t="shared" si="52"/>
        <v>0</v>
      </c>
      <c r="AH147" s="141"/>
      <c r="AI147" s="108">
        <f t="shared" si="76"/>
        <v>0</v>
      </c>
      <c r="AJ147" s="109">
        <f t="shared" si="63"/>
        <v>0</v>
      </c>
      <c r="AK147" s="156">
        <f t="shared" si="77"/>
        <v>0</v>
      </c>
      <c r="AL147" s="146"/>
      <c r="AM147" s="110"/>
    </row>
    <row r="148" spans="1:39" ht="11.25" customHeight="1">
      <c r="A148" s="42">
        <v>53</v>
      </c>
      <c r="B148" s="64" t="s">
        <v>81</v>
      </c>
      <c r="C148" s="78">
        <v>620</v>
      </c>
      <c r="D148" s="44"/>
      <c r="E148" s="44"/>
      <c r="F148" s="48">
        <v>1</v>
      </c>
      <c r="G148" s="44">
        <v>5</v>
      </c>
      <c r="H148" s="44">
        <v>1</v>
      </c>
      <c r="I148" s="44">
        <v>1170</v>
      </c>
      <c r="J148" s="44"/>
      <c r="K148" s="44"/>
      <c r="L148" s="44"/>
      <c r="M148" s="79">
        <f t="shared" si="68"/>
        <v>1170</v>
      </c>
      <c r="N148" s="69">
        <f t="shared" si="20"/>
        <v>53</v>
      </c>
      <c r="O148" s="42">
        <v>1</v>
      </c>
      <c r="P148" s="43">
        <f t="shared" si="48"/>
        <v>0</v>
      </c>
      <c r="Q148" s="43">
        <f t="shared" si="69"/>
        <v>0</v>
      </c>
      <c r="R148" s="43">
        <f t="shared" si="49"/>
        <v>0</v>
      </c>
      <c r="S148" s="43">
        <f t="shared" si="70"/>
        <v>0</v>
      </c>
      <c r="T148" s="43">
        <f t="shared" si="75"/>
        <v>5</v>
      </c>
      <c r="U148" s="43">
        <f t="shared" si="71"/>
        <v>1170</v>
      </c>
      <c r="V148" s="43">
        <f>H148*10*0.5</f>
        <v>5</v>
      </c>
      <c r="W148" s="43">
        <v>1170</v>
      </c>
      <c r="X148" s="84">
        <f t="shared" si="46"/>
        <v>11700</v>
      </c>
      <c r="Y148" s="95">
        <f t="shared" si="14"/>
        <v>11700</v>
      </c>
      <c r="Z148" s="37">
        <f t="shared" si="72"/>
        <v>1.4346021550431718</v>
      </c>
      <c r="AA148" s="83">
        <f t="shared" si="47"/>
        <v>1.4346021550431718</v>
      </c>
      <c r="AB148" s="95"/>
      <c r="AC148" s="37">
        <f t="shared" si="73"/>
        <v>0</v>
      </c>
      <c r="AD148" s="75">
        <f t="shared" si="34"/>
        <v>0</v>
      </c>
      <c r="AE148" s="132"/>
      <c r="AF148" s="37">
        <f t="shared" si="74"/>
        <v>0</v>
      </c>
      <c r="AG148" s="83">
        <f t="shared" si="52"/>
        <v>0</v>
      </c>
      <c r="AH148" s="72"/>
      <c r="AI148" s="37">
        <f t="shared" si="76"/>
        <v>0</v>
      </c>
      <c r="AJ148" s="75">
        <f t="shared" si="63"/>
        <v>0</v>
      </c>
      <c r="AK148" s="155">
        <f t="shared" si="77"/>
        <v>1.0555802656807658</v>
      </c>
      <c r="AL148" s="145" t="s">
        <v>60</v>
      </c>
      <c r="AM148" s="46"/>
    </row>
    <row r="149" spans="1:39" s="111" customFormat="1" ht="5.0999999999999996" customHeight="1">
      <c r="A149" s="98"/>
      <c r="B149" s="99"/>
      <c r="C149" s="100"/>
      <c r="D149" s="101"/>
      <c r="E149" s="101"/>
      <c r="F149" s="102"/>
      <c r="G149" s="101"/>
      <c r="H149" s="101"/>
      <c r="I149" s="101"/>
      <c r="J149" s="101"/>
      <c r="K149" s="101"/>
      <c r="L149" s="101"/>
      <c r="M149" s="103">
        <f t="shared" si="68"/>
        <v>0</v>
      </c>
      <c r="N149" s="104">
        <f t="shared" si="20"/>
        <v>0</v>
      </c>
      <c r="O149" s="98"/>
      <c r="P149" s="105">
        <f t="shared" si="48"/>
        <v>0</v>
      </c>
      <c r="Q149" s="105">
        <f t="shared" si="69"/>
        <v>0</v>
      </c>
      <c r="R149" s="105">
        <f t="shared" si="49"/>
        <v>0</v>
      </c>
      <c r="S149" s="105">
        <f t="shared" si="70"/>
        <v>0</v>
      </c>
      <c r="T149" s="105">
        <f t="shared" si="75"/>
        <v>0</v>
      </c>
      <c r="U149" s="105">
        <f t="shared" si="71"/>
        <v>0</v>
      </c>
      <c r="V149" s="105">
        <f>H149*10</f>
        <v>0</v>
      </c>
      <c r="W149" s="105"/>
      <c r="X149" s="106">
        <f t="shared" si="46"/>
        <v>0</v>
      </c>
      <c r="Y149" s="107">
        <f t="shared" si="14"/>
        <v>0</v>
      </c>
      <c r="Z149" s="108">
        <f t="shared" si="72"/>
        <v>0</v>
      </c>
      <c r="AA149" s="127">
        <f t="shared" si="47"/>
        <v>0</v>
      </c>
      <c r="AB149" s="107"/>
      <c r="AC149" s="108">
        <f t="shared" si="73"/>
        <v>0</v>
      </c>
      <c r="AD149" s="109">
        <f t="shared" si="34"/>
        <v>0</v>
      </c>
      <c r="AE149" s="131"/>
      <c r="AF149" s="108">
        <f t="shared" si="74"/>
        <v>0</v>
      </c>
      <c r="AG149" s="127">
        <f t="shared" si="52"/>
        <v>0</v>
      </c>
      <c r="AH149" s="141"/>
      <c r="AI149" s="108">
        <f t="shared" si="76"/>
        <v>0</v>
      </c>
      <c r="AJ149" s="109">
        <f t="shared" si="63"/>
        <v>0</v>
      </c>
      <c r="AK149" s="156">
        <f t="shared" si="77"/>
        <v>0</v>
      </c>
      <c r="AL149" s="146"/>
      <c r="AM149" s="110"/>
    </row>
    <row r="150" spans="1:39" ht="11.25" customHeight="1">
      <c r="A150" s="42">
        <v>54</v>
      </c>
      <c r="B150" s="64" t="s">
        <v>82</v>
      </c>
      <c r="C150" s="78">
        <v>193</v>
      </c>
      <c r="D150" s="44">
        <v>1.81</v>
      </c>
      <c r="E150" s="44"/>
      <c r="F150" s="48"/>
      <c r="G150" s="44"/>
      <c r="H150" s="44"/>
      <c r="I150" s="44">
        <v>1170</v>
      </c>
      <c r="J150" s="44"/>
      <c r="K150" s="44"/>
      <c r="L150" s="44"/>
      <c r="M150" s="79">
        <f t="shared" si="68"/>
        <v>1170</v>
      </c>
      <c r="N150" s="69">
        <f t="shared" si="20"/>
        <v>54</v>
      </c>
      <c r="O150" s="42">
        <v>1</v>
      </c>
      <c r="P150" s="43">
        <f t="shared" si="48"/>
        <v>1.81</v>
      </c>
      <c r="Q150" s="43">
        <f t="shared" si="69"/>
        <v>1170</v>
      </c>
      <c r="R150" s="43">
        <f t="shared" si="49"/>
        <v>0</v>
      </c>
      <c r="S150" s="43">
        <f t="shared" si="70"/>
        <v>0</v>
      </c>
      <c r="T150" s="43">
        <f t="shared" si="75"/>
        <v>0</v>
      </c>
      <c r="U150" s="43">
        <f t="shared" si="71"/>
        <v>0</v>
      </c>
      <c r="V150" s="43">
        <f>H150*10</f>
        <v>0</v>
      </c>
      <c r="W150" s="43"/>
      <c r="X150" s="84">
        <f t="shared" si="46"/>
        <v>2117.7000000000003</v>
      </c>
      <c r="Y150" s="95">
        <f>X150+X151</f>
        <v>13817.7</v>
      </c>
      <c r="Z150" s="37">
        <f t="shared" si="72"/>
        <v>1.694265145105986</v>
      </c>
      <c r="AA150" s="83">
        <f t="shared" si="47"/>
        <v>1.694265145105986</v>
      </c>
      <c r="AB150" s="95"/>
      <c r="AC150" s="37">
        <f t="shared" si="73"/>
        <v>0</v>
      </c>
      <c r="AD150" s="75">
        <f t="shared" si="34"/>
        <v>0</v>
      </c>
      <c r="AE150" s="132"/>
      <c r="AF150" s="37">
        <f t="shared" si="74"/>
        <v>0</v>
      </c>
      <c r="AG150" s="83">
        <f t="shared" si="52"/>
        <v>0</v>
      </c>
      <c r="AH150" s="72"/>
      <c r="AI150" s="37">
        <f t="shared" si="76"/>
        <v>0</v>
      </c>
      <c r="AJ150" s="75">
        <f t="shared" si="63"/>
        <v>0</v>
      </c>
      <c r="AK150" s="155">
        <f t="shared" si="77"/>
        <v>1.2466402937689844</v>
      </c>
      <c r="AL150" s="145"/>
      <c r="AM150" s="46"/>
    </row>
    <row r="151" spans="1:39" ht="11.1" customHeight="1">
      <c r="A151" s="42"/>
      <c r="B151" s="64"/>
      <c r="C151" s="78">
        <v>590</v>
      </c>
      <c r="D151" s="44"/>
      <c r="E151" s="44"/>
      <c r="F151" s="48">
        <v>1</v>
      </c>
      <c r="G151" s="44">
        <v>5</v>
      </c>
      <c r="H151" s="44">
        <v>1</v>
      </c>
      <c r="I151" s="44">
        <v>1170</v>
      </c>
      <c r="J151" s="44"/>
      <c r="K151" s="44"/>
      <c r="L151" s="44"/>
      <c r="M151" s="79">
        <f t="shared" si="68"/>
        <v>1170</v>
      </c>
      <c r="N151" s="69">
        <f t="shared" si="20"/>
        <v>0</v>
      </c>
      <c r="O151" s="42">
        <v>1</v>
      </c>
      <c r="P151" s="43">
        <f t="shared" si="48"/>
        <v>0</v>
      </c>
      <c r="Q151" s="43">
        <f t="shared" si="69"/>
        <v>0</v>
      </c>
      <c r="R151" s="43">
        <f t="shared" si="49"/>
        <v>0</v>
      </c>
      <c r="S151" s="43">
        <f t="shared" si="70"/>
        <v>0</v>
      </c>
      <c r="T151" s="43">
        <f t="shared" si="75"/>
        <v>5</v>
      </c>
      <c r="U151" s="43">
        <f t="shared" si="71"/>
        <v>1170</v>
      </c>
      <c r="V151" s="43">
        <f>H151*10*0.5</f>
        <v>5</v>
      </c>
      <c r="W151" s="43">
        <v>1170</v>
      </c>
      <c r="X151" s="84">
        <f t="shared" si="46"/>
        <v>11700</v>
      </c>
      <c r="Y151" s="95"/>
      <c r="Z151" s="37">
        <f t="shared" si="72"/>
        <v>0</v>
      </c>
      <c r="AA151" s="83">
        <f t="shared" si="47"/>
        <v>0</v>
      </c>
      <c r="AB151" s="95"/>
      <c r="AC151" s="37">
        <f t="shared" si="73"/>
        <v>0</v>
      </c>
      <c r="AD151" s="75">
        <f t="shared" si="34"/>
        <v>0</v>
      </c>
      <c r="AE151" s="132"/>
      <c r="AF151" s="37">
        <f t="shared" si="74"/>
        <v>0</v>
      </c>
      <c r="AG151" s="83">
        <f t="shared" si="52"/>
        <v>0</v>
      </c>
      <c r="AH151" s="72"/>
      <c r="AI151" s="37">
        <f t="shared" si="76"/>
        <v>0</v>
      </c>
      <c r="AJ151" s="75">
        <f t="shared" si="63"/>
        <v>0</v>
      </c>
      <c r="AK151" s="155">
        <f t="shared" si="77"/>
        <v>0</v>
      </c>
      <c r="AL151" s="145"/>
      <c r="AM151" s="46"/>
    </row>
    <row r="152" spans="1:39" s="111" customFormat="1" ht="5.0999999999999996" customHeight="1">
      <c r="A152" s="98"/>
      <c r="B152" s="99"/>
      <c r="C152" s="100"/>
      <c r="D152" s="101"/>
      <c r="E152" s="101"/>
      <c r="F152" s="102"/>
      <c r="G152" s="101"/>
      <c r="H152" s="101"/>
      <c r="I152" s="101"/>
      <c r="J152" s="101"/>
      <c r="K152" s="101"/>
      <c r="L152" s="101"/>
      <c r="M152" s="103">
        <f t="shared" si="68"/>
        <v>0</v>
      </c>
      <c r="N152" s="104">
        <f t="shared" si="20"/>
        <v>0</v>
      </c>
      <c r="O152" s="98"/>
      <c r="P152" s="105">
        <f t="shared" si="48"/>
        <v>0</v>
      </c>
      <c r="Q152" s="105">
        <f t="shared" si="69"/>
        <v>0</v>
      </c>
      <c r="R152" s="105">
        <f t="shared" si="49"/>
        <v>0</v>
      </c>
      <c r="S152" s="105">
        <f t="shared" si="70"/>
        <v>0</v>
      </c>
      <c r="T152" s="105">
        <f t="shared" si="75"/>
        <v>0</v>
      </c>
      <c r="U152" s="105">
        <f t="shared" si="71"/>
        <v>0</v>
      </c>
      <c r="V152" s="105">
        <f>H152*10</f>
        <v>0</v>
      </c>
      <c r="W152" s="105"/>
      <c r="X152" s="106">
        <f t="shared" si="46"/>
        <v>0</v>
      </c>
      <c r="Y152" s="107">
        <f t="shared" si="14"/>
        <v>0</v>
      </c>
      <c r="Z152" s="108">
        <f t="shared" si="72"/>
        <v>0</v>
      </c>
      <c r="AA152" s="127">
        <f t="shared" si="47"/>
        <v>0</v>
      </c>
      <c r="AB152" s="107"/>
      <c r="AC152" s="108">
        <f t="shared" si="73"/>
        <v>0</v>
      </c>
      <c r="AD152" s="109">
        <f t="shared" si="34"/>
        <v>0</v>
      </c>
      <c r="AE152" s="131"/>
      <c r="AF152" s="108">
        <f t="shared" si="74"/>
        <v>0</v>
      </c>
      <c r="AG152" s="127">
        <f t="shared" si="52"/>
        <v>0</v>
      </c>
      <c r="AH152" s="141"/>
      <c r="AI152" s="108">
        <f t="shared" si="76"/>
        <v>0</v>
      </c>
      <c r="AJ152" s="109">
        <f t="shared" si="63"/>
        <v>0</v>
      </c>
      <c r="AK152" s="156">
        <f t="shared" si="77"/>
        <v>0</v>
      </c>
      <c r="AL152" s="146"/>
      <c r="AM152" s="110"/>
    </row>
    <row r="153" spans="1:39" ht="11.1" customHeight="1">
      <c r="A153" s="42">
        <v>55</v>
      </c>
      <c r="B153" s="64" t="s">
        <v>83</v>
      </c>
      <c r="C153" s="78">
        <v>223</v>
      </c>
      <c r="D153" s="44">
        <v>0.12</v>
      </c>
      <c r="E153" s="44"/>
      <c r="F153" s="48"/>
      <c r="G153" s="44"/>
      <c r="H153" s="44"/>
      <c r="I153" s="44">
        <v>1170</v>
      </c>
      <c r="J153" s="44"/>
      <c r="K153" s="44"/>
      <c r="L153" s="44"/>
      <c r="M153" s="79">
        <f t="shared" si="68"/>
        <v>1170</v>
      </c>
      <c r="N153" s="69">
        <f t="shared" si="20"/>
        <v>55</v>
      </c>
      <c r="O153" s="42">
        <v>1</v>
      </c>
      <c r="P153" s="43">
        <f t="shared" si="48"/>
        <v>0.12</v>
      </c>
      <c r="Q153" s="43">
        <f t="shared" si="69"/>
        <v>1170</v>
      </c>
      <c r="R153" s="43">
        <f t="shared" si="49"/>
        <v>0</v>
      </c>
      <c r="S153" s="43">
        <f t="shared" si="70"/>
        <v>0</v>
      </c>
      <c r="T153" s="43">
        <f t="shared" si="75"/>
        <v>0</v>
      </c>
      <c r="U153" s="43">
        <f t="shared" si="71"/>
        <v>0</v>
      </c>
      <c r="V153" s="43">
        <f>H153*10</f>
        <v>0</v>
      </c>
      <c r="W153" s="43"/>
      <c r="X153" s="84">
        <f t="shared" si="46"/>
        <v>140.4</v>
      </c>
      <c r="Y153" s="95">
        <f t="shared" si="14"/>
        <v>140.4</v>
      </c>
      <c r="Z153" s="37">
        <f t="shared" si="72"/>
        <v>1.7215225860518064E-2</v>
      </c>
      <c r="AA153" s="83">
        <f t="shared" si="47"/>
        <v>1.7215225860518064E-2</v>
      </c>
      <c r="AB153" s="95"/>
      <c r="AC153" s="37">
        <f t="shared" si="73"/>
        <v>0</v>
      </c>
      <c r="AD153" s="75">
        <f t="shared" si="34"/>
        <v>0</v>
      </c>
      <c r="AE153" s="132"/>
      <c r="AF153" s="37">
        <f t="shared" si="74"/>
        <v>0</v>
      </c>
      <c r="AG153" s="83">
        <f t="shared" si="52"/>
        <v>0</v>
      </c>
      <c r="AH153" s="72"/>
      <c r="AI153" s="37">
        <f t="shared" si="76"/>
        <v>0</v>
      </c>
      <c r="AJ153" s="75">
        <f t="shared" si="63"/>
        <v>0</v>
      </c>
      <c r="AK153" s="155">
        <f t="shared" si="77"/>
        <v>1.2666963188169192E-2</v>
      </c>
      <c r="AL153" s="145"/>
      <c r="AM153" s="46"/>
    </row>
    <row r="154" spans="1:39" s="111" customFormat="1" ht="5.0999999999999996" customHeight="1">
      <c r="A154" s="98"/>
      <c r="B154" s="99"/>
      <c r="C154" s="100"/>
      <c r="D154" s="101"/>
      <c r="E154" s="101"/>
      <c r="F154" s="102"/>
      <c r="G154" s="101"/>
      <c r="H154" s="101"/>
      <c r="I154" s="101"/>
      <c r="J154" s="101"/>
      <c r="K154" s="101"/>
      <c r="L154" s="101"/>
      <c r="M154" s="103">
        <f t="shared" si="68"/>
        <v>0</v>
      </c>
      <c r="N154" s="104">
        <f t="shared" si="20"/>
        <v>0</v>
      </c>
      <c r="O154" s="98"/>
      <c r="P154" s="105">
        <f t="shared" si="48"/>
        <v>0</v>
      </c>
      <c r="Q154" s="105">
        <f t="shared" si="69"/>
        <v>0</v>
      </c>
      <c r="R154" s="105">
        <f t="shared" si="49"/>
        <v>0</v>
      </c>
      <c r="S154" s="105">
        <f t="shared" si="70"/>
        <v>0</v>
      </c>
      <c r="T154" s="105">
        <f t="shared" si="75"/>
        <v>0</v>
      </c>
      <c r="U154" s="105">
        <f t="shared" si="71"/>
        <v>0</v>
      </c>
      <c r="V154" s="105">
        <f>H154*10</f>
        <v>0</v>
      </c>
      <c r="W154" s="105"/>
      <c r="X154" s="106">
        <f t="shared" si="46"/>
        <v>0</v>
      </c>
      <c r="Y154" s="107">
        <f t="shared" si="14"/>
        <v>0</v>
      </c>
      <c r="Z154" s="108">
        <f t="shared" si="72"/>
        <v>0</v>
      </c>
      <c r="AA154" s="127">
        <f t="shared" si="47"/>
        <v>0</v>
      </c>
      <c r="AB154" s="107"/>
      <c r="AC154" s="108">
        <f t="shared" si="73"/>
        <v>0</v>
      </c>
      <c r="AD154" s="109">
        <f t="shared" si="34"/>
        <v>0</v>
      </c>
      <c r="AE154" s="131"/>
      <c r="AF154" s="108">
        <f t="shared" si="74"/>
        <v>0</v>
      </c>
      <c r="AG154" s="127">
        <f t="shared" si="52"/>
        <v>0</v>
      </c>
      <c r="AH154" s="141"/>
      <c r="AI154" s="108">
        <f t="shared" si="76"/>
        <v>0</v>
      </c>
      <c r="AJ154" s="109">
        <f t="shared" si="63"/>
        <v>0</v>
      </c>
      <c r="AK154" s="156">
        <f t="shared" si="77"/>
        <v>0</v>
      </c>
      <c r="AL154" s="146"/>
      <c r="AM154" s="110"/>
    </row>
    <row r="155" spans="1:39" ht="11.1" customHeight="1">
      <c r="A155" s="42">
        <v>56</v>
      </c>
      <c r="B155" s="64" t="s">
        <v>84</v>
      </c>
      <c r="C155" s="78">
        <v>249</v>
      </c>
      <c r="D155" s="44">
        <v>5.57</v>
      </c>
      <c r="E155" s="44">
        <v>2.39</v>
      </c>
      <c r="F155" s="48">
        <v>1</v>
      </c>
      <c r="G155" s="44">
        <v>5</v>
      </c>
      <c r="H155" s="44"/>
      <c r="I155" s="44">
        <v>1170</v>
      </c>
      <c r="J155" s="44"/>
      <c r="K155" s="44"/>
      <c r="L155" s="44"/>
      <c r="M155" s="79">
        <f t="shared" si="68"/>
        <v>1170</v>
      </c>
      <c r="N155" s="69">
        <f t="shared" si="20"/>
        <v>56</v>
      </c>
      <c r="O155" s="42">
        <v>1</v>
      </c>
      <c r="P155" s="43">
        <f t="shared" si="48"/>
        <v>5.57</v>
      </c>
      <c r="Q155" s="43">
        <f t="shared" si="69"/>
        <v>1170</v>
      </c>
      <c r="R155" s="43">
        <f t="shared" si="49"/>
        <v>0.79666666666666675</v>
      </c>
      <c r="S155" s="43">
        <f t="shared" si="70"/>
        <v>1170</v>
      </c>
      <c r="T155" s="43">
        <f t="shared" si="75"/>
        <v>5</v>
      </c>
      <c r="U155" s="43">
        <f t="shared" si="71"/>
        <v>1170</v>
      </c>
      <c r="V155" s="43">
        <f>H155*10</f>
        <v>0</v>
      </c>
      <c r="W155" s="43"/>
      <c r="X155" s="84">
        <f t="shared" si="46"/>
        <v>13299</v>
      </c>
      <c r="Y155" s="95">
        <f t="shared" si="14"/>
        <v>13299</v>
      </c>
      <c r="Z155" s="37">
        <f t="shared" si="72"/>
        <v>1.6306644495657387</v>
      </c>
      <c r="AA155" s="83">
        <f t="shared" si="47"/>
        <v>1.6306644495657387</v>
      </c>
      <c r="AB155" s="95"/>
      <c r="AC155" s="37">
        <f t="shared" si="73"/>
        <v>0</v>
      </c>
      <c r="AD155" s="75">
        <f t="shared" si="34"/>
        <v>0</v>
      </c>
      <c r="AE155" s="132"/>
      <c r="AF155" s="37">
        <f t="shared" si="74"/>
        <v>0</v>
      </c>
      <c r="AG155" s="83">
        <f t="shared" si="52"/>
        <v>0</v>
      </c>
      <c r="AH155" s="72"/>
      <c r="AI155" s="37">
        <f t="shared" si="76"/>
        <v>0</v>
      </c>
      <c r="AJ155" s="75">
        <f t="shared" si="63"/>
        <v>0</v>
      </c>
      <c r="AK155" s="155">
        <f t="shared" si="77"/>
        <v>1.1998429019904706</v>
      </c>
      <c r="AL155" s="145" t="s">
        <v>27</v>
      </c>
      <c r="AM155" s="46"/>
    </row>
    <row r="156" spans="1:39" s="111" customFormat="1" ht="5.0999999999999996" customHeight="1">
      <c r="A156" s="98"/>
      <c r="B156" s="99"/>
      <c r="C156" s="100"/>
      <c r="D156" s="101"/>
      <c r="E156" s="101"/>
      <c r="F156" s="102"/>
      <c r="G156" s="101"/>
      <c r="H156" s="101"/>
      <c r="I156" s="101"/>
      <c r="J156" s="101"/>
      <c r="K156" s="101"/>
      <c r="L156" s="101"/>
      <c r="M156" s="103"/>
      <c r="N156" s="104"/>
      <c r="O156" s="98"/>
      <c r="P156" s="105"/>
      <c r="Q156" s="105"/>
      <c r="R156" s="105"/>
      <c r="S156" s="105"/>
      <c r="T156" s="105">
        <f t="shared" si="75"/>
        <v>0</v>
      </c>
      <c r="U156" s="105"/>
      <c r="V156" s="105"/>
      <c r="W156" s="105"/>
      <c r="X156" s="106"/>
      <c r="Y156" s="107"/>
      <c r="Z156" s="108"/>
      <c r="AA156" s="127"/>
      <c r="AB156" s="107"/>
      <c r="AC156" s="108"/>
      <c r="AD156" s="109"/>
      <c r="AE156" s="131"/>
      <c r="AF156" s="108"/>
      <c r="AG156" s="127"/>
      <c r="AH156" s="141"/>
      <c r="AI156" s="108">
        <f t="shared" si="76"/>
        <v>0</v>
      </c>
      <c r="AJ156" s="109">
        <f t="shared" si="63"/>
        <v>0</v>
      </c>
      <c r="AK156" s="156">
        <f t="shared" si="77"/>
        <v>0</v>
      </c>
      <c r="AL156" s="146"/>
      <c r="AM156" s="110"/>
    </row>
    <row r="157" spans="1:39" ht="11.25" customHeight="1">
      <c r="A157" s="42">
        <v>57</v>
      </c>
      <c r="B157" s="64" t="s">
        <v>431</v>
      </c>
      <c r="C157" s="78">
        <v>252</v>
      </c>
      <c r="D157" s="44">
        <v>0.9</v>
      </c>
      <c r="E157" s="44">
        <v>0.24</v>
      </c>
      <c r="F157" s="48"/>
      <c r="G157" s="44"/>
      <c r="H157" s="44"/>
      <c r="I157" s="44">
        <v>1170</v>
      </c>
      <c r="J157" s="44"/>
      <c r="K157" s="44"/>
      <c r="L157" s="44"/>
      <c r="M157" s="79">
        <f t="shared" ref="M157:M166" si="78">SUM(I157:L157)</f>
        <v>1170</v>
      </c>
      <c r="N157" s="69">
        <f t="shared" ref="N157:N170" si="79">A157</f>
        <v>57</v>
      </c>
      <c r="O157" s="42">
        <v>1</v>
      </c>
      <c r="P157" s="43">
        <f t="shared" ref="P157:P166" si="80">D157</f>
        <v>0.9</v>
      </c>
      <c r="Q157" s="43">
        <f t="shared" ref="Q157:Q166" si="81">IF((D157)&gt;0,M157,)</f>
        <v>1170</v>
      </c>
      <c r="R157" s="159">
        <f>E157*0.5</f>
        <v>0.12</v>
      </c>
      <c r="S157" s="43">
        <f t="shared" ref="S157:S165" si="82">IF((E157)&gt;0,M157,)</f>
        <v>1170</v>
      </c>
      <c r="T157" s="43">
        <f t="shared" si="75"/>
        <v>0</v>
      </c>
      <c r="U157" s="43">
        <f>IF((F157)&gt;0,M157,)</f>
        <v>0</v>
      </c>
      <c r="V157" s="43">
        <f>H157*10*0.5</f>
        <v>0</v>
      </c>
      <c r="W157" s="43"/>
      <c r="X157" s="84">
        <f t="shared" ref="X157:X170" si="83">P157*Q157+R157*S157+T157*U157+V157*W157</f>
        <v>1193.4000000000001</v>
      </c>
      <c r="Y157" s="95">
        <f>X157+X158</f>
        <v>1415.7</v>
      </c>
      <c r="Z157" s="37">
        <f>Y157/$Y$205%</f>
        <v>0.17358686076022381</v>
      </c>
      <c r="AA157" s="83">
        <f t="shared" si="47"/>
        <v>0.17358686076022381</v>
      </c>
      <c r="AB157" s="95"/>
      <c r="AC157" s="37">
        <f>AB157/$AB$205%</f>
        <v>0</v>
      </c>
      <c r="AD157" s="75">
        <f t="shared" si="34"/>
        <v>0</v>
      </c>
      <c r="AE157" s="132"/>
      <c r="AF157" s="37">
        <f>AE157/$AE$205%</f>
        <v>0</v>
      </c>
      <c r="AG157" s="83">
        <f t="shared" si="52"/>
        <v>0</v>
      </c>
      <c r="AH157" s="72"/>
      <c r="AI157" s="37">
        <f t="shared" si="76"/>
        <v>0</v>
      </c>
      <c r="AJ157" s="75">
        <f t="shared" si="63"/>
        <v>0</v>
      </c>
      <c r="AK157" s="155">
        <f t="shared" si="77"/>
        <v>0.12772521214737267</v>
      </c>
      <c r="AL157" s="145"/>
      <c r="AM157" s="46"/>
    </row>
    <row r="158" spans="1:39" ht="11.1" customHeight="1">
      <c r="A158" s="42"/>
      <c r="B158" s="64"/>
      <c r="C158" s="78">
        <v>261</v>
      </c>
      <c r="D158" s="44"/>
      <c r="E158" s="44">
        <v>0.38</v>
      </c>
      <c r="F158" s="48"/>
      <c r="G158" s="44"/>
      <c r="H158" s="44"/>
      <c r="I158" s="44">
        <v>1170</v>
      </c>
      <c r="J158" s="44"/>
      <c r="K158" s="44"/>
      <c r="L158" s="44"/>
      <c r="M158" s="79">
        <f t="shared" si="78"/>
        <v>1170</v>
      </c>
      <c r="N158" s="69">
        <f t="shared" si="79"/>
        <v>0</v>
      </c>
      <c r="O158" s="42">
        <v>1</v>
      </c>
      <c r="P158" s="43">
        <f t="shared" si="80"/>
        <v>0</v>
      </c>
      <c r="Q158" s="43">
        <f t="shared" si="81"/>
        <v>0</v>
      </c>
      <c r="R158" s="159">
        <f>E158*0.5</f>
        <v>0.19</v>
      </c>
      <c r="S158" s="43">
        <f t="shared" si="82"/>
        <v>1170</v>
      </c>
      <c r="T158" s="43">
        <f t="shared" si="75"/>
        <v>0</v>
      </c>
      <c r="U158" s="43">
        <f>IF((F158)&gt;0,M158,)</f>
        <v>0</v>
      </c>
      <c r="V158" s="43">
        <f t="shared" ref="V158:V170" si="84">H158*10</f>
        <v>0</v>
      </c>
      <c r="W158" s="43"/>
      <c r="X158" s="84">
        <f t="shared" si="83"/>
        <v>222.3</v>
      </c>
      <c r="Y158" s="95"/>
      <c r="Z158" s="37">
        <f>Y158/$Y$205%</f>
        <v>0</v>
      </c>
      <c r="AA158" s="83">
        <f t="shared" si="47"/>
        <v>0</v>
      </c>
      <c r="AB158" s="95"/>
      <c r="AC158" s="37">
        <f>AB158/$AB$205%</f>
        <v>0</v>
      </c>
      <c r="AD158" s="75">
        <f t="shared" si="34"/>
        <v>0</v>
      </c>
      <c r="AE158" s="71"/>
      <c r="AF158" s="37">
        <f>AE158/$AE$205%</f>
        <v>0</v>
      </c>
      <c r="AG158" s="83">
        <f t="shared" si="52"/>
        <v>0</v>
      </c>
      <c r="AH158" s="72"/>
      <c r="AI158" s="37">
        <f t="shared" si="76"/>
        <v>0</v>
      </c>
      <c r="AJ158" s="75">
        <f t="shared" si="63"/>
        <v>0</v>
      </c>
      <c r="AK158" s="155">
        <f t="shared" si="77"/>
        <v>0</v>
      </c>
      <c r="AL158" s="145"/>
      <c r="AM158" s="46"/>
    </row>
    <row r="159" spans="1:39" s="111" customFormat="1" ht="5.0999999999999996" customHeight="1">
      <c r="A159" s="98"/>
      <c r="B159" s="99"/>
      <c r="C159" s="100"/>
      <c r="D159" s="101"/>
      <c r="E159" s="101"/>
      <c r="F159" s="102"/>
      <c r="G159" s="101"/>
      <c r="H159" s="101"/>
      <c r="I159" s="101"/>
      <c r="J159" s="101"/>
      <c r="K159" s="101"/>
      <c r="L159" s="101"/>
      <c r="M159" s="103">
        <f t="shared" si="78"/>
        <v>0</v>
      </c>
      <c r="N159" s="104">
        <f t="shared" si="79"/>
        <v>0</v>
      </c>
      <c r="O159" s="98"/>
      <c r="P159" s="105">
        <f t="shared" si="80"/>
        <v>0</v>
      </c>
      <c r="Q159" s="105">
        <f t="shared" si="81"/>
        <v>0</v>
      </c>
      <c r="R159" s="105">
        <f t="shared" ref="R159:R165" si="85">E159*0.5*2/3</f>
        <v>0</v>
      </c>
      <c r="S159" s="105">
        <f t="shared" si="82"/>
        <v>0</v>
      </c>
      <c r="T159" s="105">
        <f t="shared" si="75"/>
        <v>0</v>
      </c>
      <c r="U159" s="105">
        <f>IF((F159)&gt;0,M159,)</f>
        <v>0</v>
      </c>
      <c r="V159" s="105">
        <f t="shared" si="84"/>
        <v>0</v>
      </c>
      <c r="W159" s="105"/>
      <c r="X159" s="106">
        <f t="shared" si="83"/>
        <v>0</v>
      </c>
      <c r="Y159" s="107">
        <f t="shared" ref="Y159:Y173" si="86">X159</f>
        <v>0</v>
      </c>
      <c r="Z159" s="108">
        <f>Y159/$Y$205%</f>
        <v>0</v>
      </c>
      <c r="AA159" s="127">
        <f t="shared" si="47"/>
        <v>0</v>
      </c>
      <c r="AB159" s="107"/>
      <c r="AC159" s="108">
        <f>AB159/$AB$205%</f>
        <v>0</v>
      </c>
      <c r="AD159" s="109">
        <f t="shared" si="34"/>
        <v>0</v>
      </c>
      <c r="AE159" s="133"/>
      <c r="AF159" s="108">
        <f>AE159/$AE$205%</f>
        <v>0</v>
      </c>
      <c r="AG159" s="127">
        <f t="shared" si="52"/>
        <v>0</v>
      </c>
      <c r="AH159" s="141"/>
      <c r="AI159" s="108">
        <f t="shared" si="76"/>
        <v>0</v>
      </c>
      <c r="AJ159" s="109">
        <f t="shared" si="63"/>
        <v>0</v>
      </c>
      <c r="AK159" s="156">
        <f t="shared" si="77"/>
        <v>0</v>
      </c>
      <c r="AL159" s="146"/>
      <c r="AM159" s="110"/>
    </row>
    <row r="160" spans="1:39" ht="11.25" customHeight="1">
      <c r="A160" s="42">
        <v>58</v>
      </c>
      <c r="B160" s="64" t="s">
        <v>85</v>
      </c>
      <c r="C160" s="78">
        <v>266</v>
      </c>
      <c r="D160" s="44">
        <v>2.96</v>
      </c>
      <c r="E160" s="44">
        <v>0.12</v>
      </c>
      <c r="F160" s="48">
        <v>1</v>
      </c>
      <c r="G160" s="44">
        <v>5</v>
      </c>
      <c r="H160" s="44"/>
      <c r="I160" s="44">
        <v>1170</v>
      </c>
      <c r="J160" s="44"/>
      <c r="K160" s="44"/>
      <c r="L160" s="44"/>
      <c r="M160" s="79">
        <f t="shared" si="78"/>
        <v>1170</v>
      </c>
      <c r="N160" s="69">
        <f t="shared" si="79"/>
        <v>58</v>
      </c>
      <c r="O160" s="42">
        <v>1</v>
      </c>
      <c r="P160" s="43">
        <f t="shared" si="80"/>
        <v>2.96</v>
      </c>
      <c r="Q160" s="43">
        <f t="shared" si="81"/>
        <v>1170</v>
      </c>
      <c r="R160" s="43">
        <f t="shared" si="85"/>
        <v>0.04</v>
      </c>
      <c r="S160" s="43">
        <f t="shared" si="82"/>
        <v>1170</v>
      </c>
      <c r="T160" s="43">
        <f t="shared" si="75"/>
        <v>5</v>
      </c>
      <c r="U160" s="43">
        <f>IF((F160)&gt;0,M160,)</f>
        <v>1170</v>
      </c>
      <c r="V160" s="43">
        <f t="shared" si="84"/>
        <v>0</v>
      </c>
      <c r="W160" s="43"/>
      <c r="X160" s="84">
        <f t="shared" si="83"/>
        <v>9360</v>
      </c>
      <c r="Y160" s="95">
        <f>X160+X161</f>
        <v>9395.1</v>
      </c>
      <c r="Z160" s="37">
        <f>Y160/$Y$205%</f>
        <v>1.1519855304996671</v>
      </c>
      <c r="AA160" s="83">
        <f t="shared" si="47"/>
        <v>1.1519855304996671</v>
      </c>
      <c r="AB160" s="95"/>
      <c r="AC160" s="37">
        <f>AB160/$AB$205%</f>
        <v>0</v>
      </c>
      <c r="AD160" s="75">
        <f t="shared" si="34"/>
        <v>0</v>
      </c>
      <c r="AE160" s="132"/>
      <c r="AF160" s="37">
        <f>AE160/$AE$205%</f>
        <v>0</v>
      </c>
      <c r="AG160" s="83">
        <f t="shared" si="52"/>
        <v>0</v>
      </c>
      <c r="AH160" s="72"/>
      <c r="AI160" s="37">
        <f t="shared" si="76"/>
        <v>0</v>
      </c>
      <c r="AJ160" s="75">
        <f t="shared" si="63"/>
        <v>0</v>
      </c>
      <c r="AK160" s="155">
        <f t="shared" si="77"/>
        <v>0.84763095334165506</v>
      </c>
      <c r="AL160" s="145" t="s">
        <v>27</v>
      </c>
      <c r="AM160" s="46"/>
    </row>
    <row r="161" spans="1:39" ht="11.25" customHeight="1">
      <c r="A161" s="42"/>
      <c r="B161" s="64" t="s">
        <v>86</v>
      </c>
      <c r="C161" s="78">
        <v>265</v>
      </c>
      <c r="D161" s="44"/>
      <c r="E161" s="44">
        <v>0.09</v>
      </c>
      <c r="F161" s="48"/>
      <c r="G161" s="44"/>
      <c r="H161" s="44"/>
      <c r="I161" s="44">
        <v>1170</v>
      </c>
      <c r="J161" s="44"/>
      <c r="K161" s="44"/>
      <c r="L161" s="44"/>
      <c r="M161" s="79">
        <f t="shared" si="78"/>
        <v>1170</v>
      </c>
      <c r="N161" s="69"/>
      <c r="O161" s="42">
        <v>1</v>
      </c>
      <c r="P161" s="43">
        <f t="shared" si="80"/>
        <v>0</v>
      </c>
      <c r="Q161" s="43">
        <f t="shared" si="81"/>
        <v>0</v>
      </c>
      <c r="R161" s="43">
        <f t="shared" si="85"/>
        <v>0.03</v>
      </c>
      <c r="S161" s="43">
        <f t="shared" si="82"/>
        <v>1170</v>
      </c>
      <c r="T161" s="43">
        <f t="shared" si="75"/>
        <v>0</v>
      </c>
      <c r="U161" s="43"/>
      <c r="V161" s="43"/>
      <c r="W161" s="43"/>
      <c r="X161" s="84">
        <f t="shared" si="83"/>
        <v>35.1</v>
      </c>
      <c r="Y161" s="95"/>
      <c r="Z161" s="37"/>
      <c r="AA161" s="83"/>
      <c r="AB161" s="95"/>
      <c r="AC161" s="37"/>
      <c r="AD161" s="75"/>
      <c r="AE161" s="132"/>
      <c r="AF161" s="37"/>
      <c r="AG161" s="83"/>
      <c r="AH161" s="72"/>
      <c r="AI161" s="37">
        <f t="shared" si="76"/>
        <v>0</v>
      </c>
      <c r="AJ161" s="75">
        <f t="shared" si="63"/>
        <v>0</v>
      </c>
      <c r="AK161" s="155">
        <f t="shared" si="77"/>
        <v>0</v>
      </c>
      <c r="AL161" s="145" t="s">
        <v>27</v>
      </c>
      <c r="AM161" s="46"/>
    </row>
    <row r="162" spans="1:39" s="111" customFormat="1" ht="5.0999999999999996" customHeight="1">
      <c r="A162" s="98"/>
      <c r="B162" s="99"/>
      <c r="C162" s="100"/>
      <c r="D162" s="101"/>
      <c r="E162" s="101"/>
      <c r="F162" s="102"/>
      <c r="G162" s="101"/>
      <c r="H162" s="101"/>
      <c r="I162" s="101"/>
      <c r="J162" s="101"/>
      <c r="K162" s="101"/>
      <c r="L162" s="101"/>
      <c r="M162" s="103">
        <f t="shared" si="78"/>
        <v>0</v>
      </c>
      <c r="N162" s="104">
        <f t="shared" si="79"/>
        <v>0</v>
      </c>
      <c r="O162" s="98"/>
      <c r="P162" s="105">
        <f t="shared" si="80"/>
        <v>0</v>
      </c>
      <c r="Q162" s="105">
        <f t="shared" si="81"/>
        <v>0</v>
      </c>
      <c r="R162" s="105">
        <f t="shared" si="85"/>
        <v>0</v>
      </c>
      <c r="S162" s="105">
        <f t="shared" si="82"/>
        <v>0</v>
      </c>
      <c r="T162" s="105">
        <f t="shared" si="75"/>
        <v>0</v>
      </c>
      <c r="U162" s="105">
        <f>IF((F162)&gt;0,M162,)</f>
        <v>0</v>
      </c>
      <c r="V162" s="105">
        <f t="shared" si="84"/>
        <v>0</v>
      </c>
      <c r="W162" s="105"/>
      <c r="X162" s="106">
        <f t="shared" si="83"/>
        <v>0</v>
      </c>
      <c r="Y162" s="107">
        <f t="shared" si="86"/>
        <v>0</v>
      </c>
      <c r="Z162" s="108">
        <f>Y162/$Y$205%</f>
        <v>0</v>
      </c>
      <c r="AA162" s="127">
        <f t="shared" si="47"/>
        <v>0</v>
      </c>
      <c r="AB162" s="107"/>
      <c r="AC162" s="108">
        <f>AB162/$AB$205%</f>
        <v>0</v>
      </c>
      <c r="AD162" s="109">
        <f t="shared" si="34"/>
        <v>0</v>
      </c>
      <c r="AE162" s="131"/>
      <c r="AF162" s="108">
        <f>AE162/$AE$205%</f>
        <v>0</v>
      </c>
      <c r="AG162" s="127">
        <f t="shared" si="52"/>
        <v>0</v>
      </c>
      <c r="AH162" s="141"/>
      <c r="AI162" s="108">
        <f t="shared" si="76"/>
        <v>0</v>
      </c>
      <c r="AJ162" s="109">
        <f t="shared" si="63"/>
        <v>0</v>
      </c>
      <c r="AK162" s="156">
        <f t="shared" si="77"/>
        <v>0</v>
      </c>
      <c r="AL162" s="146"/>
      <c r="AM162" s="110"/>
    </row>
    <row r="163" spans="1:39" ht="11.1" customHeight="1">
      <c r="A163" s="42">
        <v>59</v>
      </c>
      <c r="B163" s="64" t="s">
        <v>442</v>
      </c>
      <c r="C163" s="78">
        <v>267</v>
      </c>
      <c r="D163" s="44"/>
      <c r="E163" s="44"/>
      <c r="F163" s="48">
        <v>1</v>
      </c>
      <c r="G163" s="44">
        <v>5</v>
      </c>
      <c r="H163" s="44"/>
      <c r="I163" s="44">
        <v>1170</v>
      </c>
      <c r="J163" s="44"/>
      <c r="K163" s="44"/>
      <c r="L163" s="44"/>
      <c r="M163" s="79">
        <f t="shared" si="78"/>
        <v>1170</v>
      </c>
      <c r="N163" s="69">
        <f t="shared" si="79"/>
        <v>59</v>
      </c>
      <c r="O163" s="42">
        <v>1</v>
      </c>
      <c r="P163" s="43">
        <f t="shared" si="80"/>
        <v>0</v>
      </c>
      <c r="Q163" s="43">
        <f t="shared" si="81"/>
        <v>0</v>
      </c>
      <c r="R163" s="43">
        <f t="shared" si="85"/>
        <v>0</v>
      </c>
      <c r="S163" s="43">
        <f t="shared" si="82"/>
        <v>0</v>
      </c>
      <c r="T163" s="43">
        <f t="shared" si="75"/>
        <v>5</v>
      </c>
      <c r="U163" s="43">
        <f>IF((F163)&gt;0,M163,)</f>
        <v>1170</v>
      </c>
      <c r="V163" s="43">
        <f t="shared" si="84"/>
        <v>0</v>
      </c>
      <c r="W163" s="43"/>
      <c r="X163" s="84">
        <f t="shared" si="83"/>
        <v>5850</v>
      </c>
      <c r="Y163" s="95">
        <f>X163+X164</f>
        <v>6247.8</v>
      </c>
      <c r="Z163" s="37">
        <f>Y163/$Y$205%</f>
        <v>0.76607755079305373</v>
      </c>
      <c r="AA163" s="83">
        <f t="shared" si="47"/>
        <v>0.76607755079305373</v>
      </c>
      <c r="AB163" s="95"/>
      <c r="AC163" s="37">
        <f>AB163/$AB$205%</f>
        <v>0</v>
      </c>
      <c r="AD163" s="75">
        <f t="shared" si="34"/>
        <v>0</v>
      </c>
      <c r="AE163" s="132"/>
      <c r="AF163" s="37">
        <f>AE163/$AE$205%</f>
        <v>0</v>
      </c>
      <c r="AG163" s="83">
        <f t="shared" si="52"/>
        <v>0</v>
      </c>
      <c r="AH163" s="72"/>
      <c r="AI163" s="37">
        <f t="shared" si="76"/>
        <v>0</v>
      </c>
      <c r="AJ163" s="75">
        <f t="shared" si="63"/>
        <v>0</v>
      </c>
      <c r="AK163" s="155">
        <f t="shared" si="77"/>
        <v>0.56367986187352892</v>
      </c>
      <c r="AL163" s="145"/>
      <c r="AM163" s="46"/>
    </row>
    <row r="164" spans="1:39" ht="11.1" customHeight="1">
      <c r="A164" s="42" t="s">
        <v>443</v>
      </c>
      <c r="B164" s="64" t="s">
        <v>443</v>
      </c>
      <c r="C164" s="78">
        <v>272</v>
      </c>
      <c r="D164" s="44"/>
      <c r="E164" s="44">
        <v>0.68</v>
      </c>
      <c r="F164" s="48"/>
      <c r="G164" s="44"/>
      <c r="H164" s="44"/>
      <c r="I164" s="44">
        <v>1170</v>
      </c>
      <c r="J164" s="44"/>
      <c r="K164" s="44"/>
      <c r="L164" s="44"/>
      <c r="M164" s="79">
        <f>SUM(I164:L164)</f>
        <v>1170</v>
      </c>
      <c r="N164" s="69" t="str">
        <f>A164</f>
        <v xml:space="preserve"> </v>
      </c>
      <c r="O164" s="42">
        <v>1</v>
      </c>
      <c r="P164" s="43">
        <f>D164</f>
        <v>0</v>
      </c>
      <c r="Q164" s="43">
        <f>IF((D164)&gt;0,M164,)</f>
        <v>0</v>
      </c>
      <c r="R164" s="159">
        <f>E164*0.5</f>
        <v>0.34</v>
      </c>
      <c r="S164" s="43">
        <f>IF((E164)&gt;0,M164,)</f>
        <v>1170</v>
      </c>
      <c r="T164" s="43">
        <f>G164</f>
        <v>0</v>
      </c>
      <c r="U164" s="43">
        <f>IF((F164)&gt;0,M164,)</f>
        <v>0</v>
      </c>
      <c r="V164" s="43">
        <f>H164*10</f>
        <v>0</v>
      </c>
      <c r="W164" s="43"/>
      <c r="X164" s="85">
        <f>P164*Q164+R164*S164+T164*U164+V164*W164</f>
        <v>397.8</v>
      </c>
      <c r="Y164" s="95"/>
      <c r="Z164" s="37">
        <f>Y164/$Y$205%</f>
        <v>0</v>
      </c>
      <c r="AA164" s="83">
        <f>Z164</f>
        <v>0</v>
      </c>
      <c r="AB164" s="95"/>
      <c r="AC164" s="37">
        <f>AB164/$AB$205%</f>
        <v>0</v>
      </c>
      <c r="AD164" s="75">
        <f>AC164</f>
        <v>0</v>
      </c>
      <c r="AE164" s="132"/>
      <c r="AF164" s="37">
        <f>AE164/$AE$205%</f>
        <v>0</v>
      </c>
      <c r="AG164" s="83">
        <f>AF164</f>
        <v>0</v>
      </c>
      <c r="AH164" s="72"/>
      <c r="AI164" s="37">
        <f t="shared" si="76"/>
        <v>0</v>
      </c>
      <c r="AJ164" s="75">
        <f>AI164</f>
        <v>0</v>
      </c>
      <c r="AK164" s="158">
        <f>AA164*0.7358+AD164*0.1352+AG164*0.066+AJ164*0.063</f>
        <v>0</v>
      </c>
      <c r="AL164" s="145"/>
      <c r="AM164" s="46"/>
    </row>
    <row r="165" spans="1:39" s="111" customFormat="1" ht="5.0999999999999996" customHeight="1">
      <c r="A165" s="98"/>
      <c r="B165" s="99"/>
      <c r="C165" s="100"/>
      <c r="D165" s="101"/>
      <c r="E165" s="101"/>
      <c r="F165" s="102"/>
      <c r="G165" s="101"/>
      <c r="H165" s="101"/>
      <c r="I165" s="101"/>
      <c r="J165" s="101"/>
      <c r="K165" s="101"/>
      <c r="L165" s="101"/>
      <c r="M165" s="103">
        <f t="shared" si="78"/>
        <v>0</v>
      </c>
      <c r="N165" s="104">
        <f t="shared" si="79"/>
        <v>0</v>
      </c>
      <c r="O165" s="98"/>
      <c r="P165" s="105">
        <f t="shared" si="80"/>
        <v>0</v>
      </c>
      <c r="Q165" s="105">
        <f t="shared" si="81"/>
        <v>0</v>
      </c>
      <c r="R165" s="105">
        <f t="shared" si="85"/>
        <v>0</v>
      </c>
      <c r="S165" s="105">
        <f t="shared" si="82"/>
        <v>0</v>
      </c>
      <c r="T165" s="105">
        <f t="shared" si="75"/>
        <v>0</v>
      </c>
      <c r="U165" s="105">
        <f>IF((F165)&gt;0,M165,)</f>
        <v>0</v>
      </c>
      <c r="V165" s="105">
        <f t="shared" si="84"/>
        <v>0</v>
      </c>
      <c r="W165" s="105"/>
      <c r="X165" s="106">
        <f t="shared" si="83"/>
        <v>0</v>
      </c>
      <c r="Y165" s="107">
        <f t="shared" si="86"/>
        <v>0</v>
      </c>
      <c r="Z165" s="108">
        <f>Y165/$Y$205%</f>
        <v>0</v>
      </c>
      <c r="AA165" s="127">
        <f t="shared" si="47"/>
        <v>0</v>
      </c>
      <c r="AB165" s="107"/>
      <c r="AC165" s="108">
        <f>AB165/$AB$205%</f>
        <v>0</v>
      </c>
      <c r="AD165" s="109">
        <f t="shared" si="34"/>
        <v>0</v>
      </c>
      <c r="AE165" s="131"/>
      <c r="AF165" s="108">
        <f>AE165/$AE$205%</f>
        <v>0</v>
      </c>
      <c r="AG165" s="127">
        <f t="shared" si="52"/>
        <v>0</v>
      </c>
      <c r="AH165" s="141"/>
      <c r="AI165" s="108">
        <f t="shared" si="76"/>
        <v>0</v>
      </c>
      <c r="AJ165" s="109">
        <f t="shared" si="63"/>
        <v>0</v>
      </c>
      <c r="AK165" s="156">
        <f t="shared" si="77"/>
        <v>0</v>
      </c>
      <c r="AL165" s="146"/>
      <c r="AM165" s="110"/>
    </row>
    <row r="166" spans="1:39" ht="11.25" customHeight="1">
      <c r="A166" s="42">
        <v>60</v>
      </c>
      <c r="B166" s="64" t="s">
        <v>98</v>
      </c>
      <c r="C166" s="78">
        <v>572</v>
      </c>
      <c r="D166" s="44">
        <v>2.89</v>
      </c>
      <c r="E166" s="44"/>
      <c r="F166" s="48"/>
      <c r="G166" s="44"/>
      <c r="H166" s="44"/>
      <c r="I166" s="44">
        <v>1170</v>
      </c>
      <c r="J166" s="44"/>
      <c r="K166" s="44"/>
      <c r="L166" s="44"/>
      <c r="M166" s="79">
        <f t="shared" si="78"/>
        <v>1170</v>
      </c>
      <c r="N166" s="69">
        <f t="shared" si="79"/>
        <v>60</v>
      </c>
      <c r="O166" s="42">
        <v>1</v>
      </c>
      <c r="P166" s="43">
        <f t="shared" si="80"/>
        <v>2.89</v>
      </c>
      <c r="Q166" s="43">
        <f t="shared" si="81"/>
        <v>1170</v>
      </c>
      <c r="R166" s="43"/>
      <c r="S166" s="43"/>
      <c r="T166" s="43">
        <f t="shared" si="75"/>
        <v>0</v>
      </c>
      <c r="U166" s="43"/>
      <c r="V166" s="43"/>
      <c r="W166" s="43"/>
      <c r="X166" s="84">
        <f t="shared" si="83"/>
        <v>3381.3</v>
      </c>
      <c r="Y166" s="95">
        <f t="shared" si="86"/>
        <v>3381.3</v>
      </c>
      <c r="Z166" s="37">
        <f>Y166/$Y$205%</f>
        <v>0.41460002280747665</v>
      </c>
      <c r="AA166" s="83">
        <f t="shared" si="47"/>
        <v>0.41460002280747665</v>
      </c>
      <c r="AB166" s="95"/>
      <c r="AC166" s="37"/>
      <c r="AD166" s="75"/>
      <c r="AE166" s="132"/>
      <c r="AF166" s="37"/>
      <c r="AG166" s="83"/>
      <c r="AH166" s="72"/>
      <c r="AI166" s="37"/>
      <c r="AJ166" s="75"/>
      <c r="AK166" s="155">
        <f t="shared" si="77"/>
        <v>0.3050626967817413</v>
      </c>
      <c r="AL166" s="145"/>
      <c r="AM166" s="46"/>
    </row>
    <row r="167" spans="1:39" s="111" customFormat="1" ht="5.0999999999999996" customHeight="1">
      <c r="A167" s="98"/>
      <c r="B167" s="99"/>
      <c r="C167" s="100"/>
      <c r="D167" s="101"/>
      <c r="E167" s="101"/>
      <c r="F167" s="102"/>
      <c r="G167" s="101"/>
      <c r="H167" s="101"/>
      <c r="I167" s="101"/>
      <c r="J167" s="101"/>
      <c r="K167" s="101"/>
      <c r="L167" s="101"/>
      <c r="M167" s="103"/>
      <c r="N167" s="104">
        <f t="shared" si="79"/>
        <v>0</v>
      </c>
      <c r="O167" s="98"/>
      <c r="P167" s="105"/>
      <c r="Q167" s="105"/>
      <c r="R167" s="105"/>
      <c r="S167" s="105"/>
      <c r="T167" s="105">
        <f t="shared" si="75"/>
        <v>0</v>
      </c>
      <c r="U167" s="105"/>
      <c r="V167" s="105"/>
      <c r="W167" s="105"/>
      <c r="X167" s="106"/>
      <c r="Y167" s="107"/>
      <c r="Z167" s="108"/>
      <c r="AA167" s="127"/>
      <c r="AB167" s="107"/>
      <c r="AC167" s="108"/>
      <c r="AD167" s="109"/>
      <c r="AE167" s="131"/>
      <c r="AF167" s="108"/>
      <c r="AG167" s="127"/>
      <c r="AH167" s="141"/>
      <c r="AI167" s="108"/>
      <c r="AJ167" s="109"/>
      <c r="AK167" s="156">
        <f t="shared" si="77"/>
        <v>0</v>
      </c>
      <c r="AL167" s="146"/>
      <c r="AM167" s="110"/>
    </row>
    <row r="168" spans="1:39" ht="11.1" customHeight="1">
      <c r="A168" s="42">
        <v>61</v>
      </c>
      <c r="B168" s="64" t="s">
        <v>95</v>
      </c>
      <c r="C168" s="78">
        <v>269</v>
      </c>
      <c r="D168" s="44"/>
      <c r="E168" s="44">
        <v>0.38</v>
      </c>
      <c r="F168" s="48"/>
      <c r="G168" s="44"/>
      <c r="H168" s="44"/>
      <c r="I168" s="44">
        <v>1170</v>
      </c>
      <c r="J168" s="44"/>
      <c r="K168" s="44"/>
      <c r="L168" s="44"/>
      <c r="M168" s="79">
        <f>SUM(I168:L168)</f>
        <v>1170</v>
      </c>
      <c r="N168" s="69">
        <f t="shared" si="79"/>
        <v>61</v>
      </c>
      <c r="O168" s="42">
        <v>1</v>
      </c>
      <c r="P168" s="43">
        <f>D168</f>
        <v>0</v>
      </c>
      <c r="Q168" s="43">
        <f>IF((D168)&gt;0,M168,)</f>
        <v>0</v>
      </c>
      <c r="R168" s="159">
        <f>E168*0.5</f>
        <v>0.19</v>
      </c>
      <c r="S168" s="43">
        <f>IF((E168)&gt;0,M168,)</f>
        <v>1170</v>
      </c>
      <c r="T168" s="43">
        <f t="shared" si="75"/>
        <v>0</v>
      </c>
      <c r="U168" s="43">
        <f>IF((F168)&gt;0,M168,)</f>
        <v>0</v>
      </c>
      <c r="V168" s="43">
        <f t="shared" si="84"/>
        <v>0</v>
      </c>
      <c r="W168" s="43"/>
      <c r="X168" s="84">
        <f t="shared" si="83"/>
        <v>222.3</v>
      </c>
      <c r="Y168" s="95">
        <f t="shared" si="86"/>
        <v>222.3</v>
      </c>
      <c r="Z168" s="37">
        <f>Y168/$Y$205%</f>
        <v>2.7257440945820267E-2</v>
      </c>
      <c r="AA168" s="83">
        <f t="shared" si="47"/>
        <v>2.7257440945820267E-2</v>
      </c>
      <c r="AB168" s="95"/>
      <c r="AC168" s="37">
        <f>AB168/$AB$205%</f>
        <v>0</v>
      </c>
      <c r="AD168" s="75">
        <f t="shared" si="34"/>
        <v>0</v>
      </c>
      <c r="AE168" s="132"/>
      <c r="AF168" s="37">
        <f>AE168/$AE$205%</f>
        <v>0</v>
      </c>
      <c r="AG168" s="83">
        <f t="shared" si="52"/>
        <v>0</v>
      </c>
      <c r="AH168" s="72"/>
      <c r="AI168" s="37">
        <f t="shared" ref="AI168:AI175" si="87">AH168/$AH$205%</f>
        <v>0</v>
      </c>
      <c r="AJ168" s="75">
        <f t="shared" si="63"/>
        <v>0</v>
      </c>
      <c r="AK168" s="155">
        <f t="shared" si="77"/>
        <v>2.0056025047934554E-2</v>
      </c>
      <c r="AL168" s="145"/>
      <c r="AM168" s="46"/>
    </row>
    <row r="169" spans="1:39" s="111" customFormat="1" ht="5.0999999999999996" customHeight="1">
      <c r="A169" s="98"/>
      <c r="B169" s="99"/>
      <c r="C169" s="100"/>
      <c r="D169" s="101"/>
      <c r="E169" s="101"/>
      <c r="F169" s="102"/>
      <c r="G169" s="101"/>
      <c r="H169" s="101"/>
      <c r="I169" s="101"/>
      <c r="J169" s="101"/>
      <c r="K169" s="101"/>
      <c r="L169" s="101"/>
      <c r="M169" s="103">
        <f>SUM(I169:L169)</f>
        <v>0</v>
      </c>
      <c r="N169" s="104">
        <f t="shared" si="79"/>
        <v>0</v>
      </c>
      <c r="O169" s="98"/>
      <c r="P169" s="105">
        <f>D169</f>
        <v>0</v>
      </c>
      <c r="Q169" s="105">
        <f>IF((D169)&gt;0,M169,)</f>
        <v>0</v>
      </c>
      <c r="R169" s="105">
        <f>E169*0.5*2/3</f>
        <v>0</v>
      </c>
      <c r="S169" s="105">
        <f>IF((E169)&gt;0,M169,)</f>
        <v>0</v>
      </c>
      <c r="T169" s="105">
        <f t="shared" si="75"/>
        <v>0</v>
      </c>
      <c r="U169" s="105">
        <f>IF((F169)&gt;0,M169,)</f>
        <v>0</v>
      </c>
      <c r="V169" s="105">
        <f t="shared" si="84"/>
        <v>0</v>
      </c>
      <c r="W169" s="105"/>
      <c r="X169" s="106">
        <f t="shared" si="83"/>
        <v>0</v>
      </c>
      <c r="Y169" s="107">
        <f t="shared" si="86"/>
        <v>0</v>
      </c>
      <c r="Z169" s="108">
        <f>Y169/$Y$205%</f>
        <v>0</v>
      </c>
      <c r="AA169" s="127">
        <f t="shared" si="47"/>
        <v>0</v>
      </c>
      <c r="AB169" s="107"/>
      <c r="AC169" s="108">
        <f>AB169/$AB$205%</f>
        <v>0</v>
      </c>
      <c r="AD169" s="109">
        <f t="shared" si="34"/>
        <v>0</v>
      </c>
      <c r="AE169" s="131"/>
      <c r="AF169" s="108">
        <f>AE169/$AE$205%</f>
        <v>0</v>
      </c>
      <c r="AG169" s="127">
        <f t="shared" si="52"/>
        <v>0</v>
      </c>
      <c r="AH169" s="141"/>
      <c r="AI169" s="108">
        <f t="shared" si="87"/>
        <v>0</v>
      </c>
      <c r="AJ169" s="109">
        <f t="shared" si="63"/>
        <v>0</v>
      </c>
      <c r="AK169" s="156">
        <f t="shared" si="77"/>
        <v>0</v>
      </c>
      <c r="AL169" s="146"/>
      <c r="AM169" s="110"/>
    </row>
    <row r="170" spans="1:39" ht="11.1" customHeight="1">
      <c r="A170" s="42">
        <v>62</v>
      </c>
      <c r="B170" s="64" t="s">
        <v>121</v>
      </c>
      <c r="C170" s="78">
        <v>271</v>
      </c>
      <c r="D170" s="44">
        <v>2.9</v>
      </c>
      <c r="E170" s="44">
        <v>0.39</v>
      </c>
      <c r="F170" s="48">
        <v>1</v>
      </c>
      <c r="G170" s="44">
        <v>5</v>
      </c>
      <c r="H170" s="44"/>
      <c r="I170" s="44">
        <v>1170</v>
      </c>
      <c r="J170" s="44"/>
      <c r="K170" s="44"/>
      <c r="L170" s="44"/>
      <c r="M170" s="79">
        <f>SUM(I170:L170)</f>
        <v>1170</v>
      </c>
      <c r="N170" s="69">
        <f t="shared" si="79"/>
        <v>62</v>
      </c>
      <c r="O170" s="42">
        <v>1</v>
      </c>
      <c r="P170" s="43">
        <f>D170</f>
        <v>2.9</v>
      </c>
      <c r="Q170" s="43">
        <f>IF((D170)&gt;0,M170,)</f>
        <v>1170</v>
      </c>
      <c r="R170" s="43">
        <f>E170*0.5*2/3</f>
        <v>0.13</v>
      </c>
      <c r="S170" s="43">
        <f>IF((E170)&gt;0,M170,)</f>
        <v>1170</v>
      </c>
      <c r="T170" s="43">
        <f t="shared" si="75"/>
        <v>5</v>
      </c>
      <c r="U170" s="43">
        <f>IF((F170)&gt;0,M170,)</f>
        <v>1170</v>
      </c>
      <c r="V170" s="43">
        <f t="shared" si="84"/>
        <v>0</v>
      </c>
      <c r="W170" s="43"/>
      <c r="X170" s="84">
        <f t="shared" si="83"/>
        <v>9395.1</v>
      </c>
      <c r="Y170" s="95">
        <f t="shared" si="86"/>
        <v>9395.1</v>
      </c>
      <c r="Z170" s="37">
        <f>Y170/$Y$205%</f>
        <v>1.1519855304996671</v>
      </c>
      <c r="AA170" s="83">
        <f t="shared" si="47"/>
        <v>1.1519855304996671</v>
      </c>
      <c r="AB170" s="95"/>
      <c r="AC170" s="37">
        <f>AB170/$AB$205%</f>
        <v>0</v>
      </c>
      <c r="AD170" s="75">
        <f t="shared" si="34"/>
        <v>0</v>
      </c>
      <c r="AE170" s="132"/>
      <c r="AF170" s="37">
        <f>AE170/$AE$205%</f>
        <v>0</v>
      </c>
      <c r="AG170" s="83">
        <f t="shared" si="52"/>
        <v>0</v>
      </c>
      <c r="AH170" s="72"/>
      <c r="AI170" s="37">
        <f t="shared" si="87"/>
        <v>0</v>
      </c>
      <c r="AJ170" s="75">
        <f t="shared" si="63"/>
        <v>0</v>
      </c>
      <c r="AK170" s="155">
        <f t="shared" si="77"/>
        <v>0.84763095334165506</v>
      </c>
      <c r="AL170" s="145" t="s">
        <v>27</v>
      </c>
      <c r="AM170" s="46"/>
    </row>
    <row r="171" spans="1:39" s="111" customFormat="1" ht="5.0999999999999996" customHeight="1">
      <c r="A171" s="98"/>
      <c r="B171" s="99"/>
      <c r="C171" s="100"/>
      <c r="D171" s="101"/>
      <c r="E171" s="101"/>
      <c r="F171" s="102"/>
      <c r="G171" s="101"/>
      <c r="H171" s="101"/>
      <c r="I171" s="101"/>
      <c r="J171" s="101"/>
      <c r="K171" s="101"/>
      <c r="L171" s="101"/>
      <c r="M171" s="103"/>
      <c r="N171" s="104"/>
      <c r="O171" s="98"/>
      <c r="P171" s="105"/>
      <c r="Q171" s="105"/>
      <c r="R171" s="105"/>
      <c r="S171" s="105"/>
      <c r="T171" s="105">
        <f t="shared" si="75"/>
        <v>0</v>
      </c>
      <c r="U171" s="105"/>
      <c r="V171" s="105"/>
      <c r="W171" s="105"/>
      <c r="X171" s="106"/>
      <c r="Y171" s="107"/>
      <c r="Z171" s="108"/>
      <c r="AA171" s="127"/>
      <c r="AB171" s="107"/>
      <c r="AC171" s="108"/>
      <c r="AD171" s="109"/>
      <c r="AE171" s="131"/>
      <c r="AF171" s="108"/>
      <c r="AG171" s="127"/>
      <c r="AH171" s="141"/>
      <c r="AI171" s="108">
        <f t="shared" si="87"/>
        <v>0</v>
      </c>
      <c r="AJ171" s="109">
        <f t="shared" si="63"/>
        <v>0</v>
      </c>
      <c r="AK171" s="156">
        <f t="shared" si="77"/>
        <v>0</v>
      </c>
      <c r="AL171" s="146"/>
      <c r="AM171" s="110"/>
    </row>
    <row r="172" spans="1:39" ht="11.1" customHeight="1">
      <c r="A172" s="42">
        <v>63</v>
      </c>
      <c r="B172" s="64" t="s">
        <v>444</v>
      </c>
      <c r="C172" s="78"/>
      <c r="D172" s="44"/>
      <c r="E172" s="44"/>
      <c r="F172" s="48"/>
      <c r="G172" s="44"/>
      <c r="H172" s="44"/>
      <c r="I172" s="44">
        <v>1170</v>
      </c>
      <c r="J172" s="44"/>
      <c r="K172" s="44"/>
      <c r="L172" s="44"/>
      <c r="M172" s="79">
        <f>SUM(I172:L172)</f>
        <v>1170</v>
      </c>
      <c r="N172" s="69">
        <f>A172</f>
        <v>63</v>
      </c>
      <c r="O172" s="42">
        <v>1</v>
      </c>
      <c r="P172" s="43">
        <f>D172</f>
        <v>0</v>
      </c>
      <c r="Q172" s="43">
        <f>IF((D172)&gt;0,M172,)</f>
        <v>0</v>
      </c>
      <c r="R172" s="43">
        <f>E172*0.5</f>
        <v>0</v>
      </c>
      <c r="S172" s="43">
        <f>IF((E172)&gt;0,M172,)</f>
        <v>0</v>
      </c>
      <c r="T172" s="43">
        <f t="shared" si="75"/>
        <v>0</v>
      </c>
      <c r="U172" s="43">
        <f>IF((F172)&gt;0,M172,)</f>
        <v>0</v>
      </c>
      <c r="V172" s="43">
        <f>H172*10</f>
        <v>0</v>
      </c>
      <c r="W172" s="43"/>
      <c r="X172" s="84">
        <f>P172*Q172+R172*S172+T172*U172+V172*W172</f>
        <v>0</v>
      </c>
      <c r="Y172" s="95">
        <f t="shared" si="86"/>
        <v>0</v>
      </c>
      <c r="Z172" s="37">
        <f>Y172/$Y$205%</f>
        <v>0</v>
      </c>
      <c r="AA172" s="83">
        <f t="shared" si="47"/>
        <v>0</v>
      </c>
      <c r="AB172" s="95"/>
      <c r="AC172" s="37">
        <f>AB172/$AB$205%</f>
        <v>0</v>
      </c>
      <c r="AD172" s="75">
        <f t="shared" si="34"/>
        <v>0</v>
      </c>
      <c r="AE172" s="132"/>
      <c r="AF172" s="37">
        <f>AE172/$AE$205%</f>
        <v>0</v>
      </c>
      <c r="AG172" s="83">
        <f t="shared" si="52"/>
        <v>0</v>
      </c>
      <c r="AH172" s="72"/>
      <c r="AI172" s="37">
        <f t="shared" si="87"/>
        <v>0</v>
      </c>
      <c r="AJ172" s="75">
        <f t="shared" si="63"/>
        <v>0</v>
      </c>
      <c r="AK172" s="155">
        <f t="shared" si="77"/>
        <v>0</v>
      </c>
      <c r="AL172" s="145"/>
      <c r="AM172" s="46"/>
    </row>
    <row r="173" spans="1:39" s="111" customFormat="1" ht="5.0999999999999996" customHeight="1">
      <c r="A173" s="98"/>
      <c r="B173" s="99"/>
      <c r="C173" s="100"/>
      <c r="D173" s="101"/>
      <c r="E173" s="101"/>
      <c r="F173" s="102"/>
      <c r="G173" s="101"/>
      <c r="H173" s="101"/>
      <c r="I173" s="101"/>
      <c r="J173" s="101"/>
      <c r="K173" s="101"/>
      <c r="L173" s="101"/>
      <c r="M173" s="103">
        <f>SUM(I173:L173)</f>
        <v>0</v>
      </c>
      <c r="N173" s="104">
        <f>A173</f>
        <v>0</v>
      </c>
      <c r="O173" s="98"/>
      <c r="P173" s="105">
        <f>D173</f>
        <v>0</v>
      </c>
      <c r="Q173" s="105">
        <f>IF((D173)&gt;0,M173,)</f>
        <v>0</v>
      </c>
      <c r="R173" s="105">
        <f>E173*0.5*2/3</f>
        <v>0</v>
      </c>
      <c r="S173" s="105">
        <f>IF((E173)&gt;0,M173,)</f>
        <v>0</v>
      </c>
      <c r="T173" s="105">
        <f t="shared" si="75"/>
        <v>0</v>
      </c>
      <c r="U173" s="105">
        <f>IF((F173)&gt;0,M173,)</f>
        <v>0</v>
      </c>
      <c r="V173" s="105">
        <f>H173*10</f>
        <v>0</v>
      </c>
      <c r="W173" s="105"/>
      <c r="X173" s="106">
        <f>P173*Q173+R173*S173+T173*U173+V173*W173</f>
        <v>0</v>
      </c>
      <c r="Y173" s="107">
        <f t="shared" si="86"/>
        <v>0</v>
      </c>
      <c r="Z173" s="108">
        <f>Y173/$Y$205%</f>
        <v>0</v>
      </c>
      <c r="AA173" s="127">
        <f t="shared" si="47"/>
        <v>0</v>
      </c>
      <c r="AB173" s="107"/>
      <c r="AC173" s="108">
        <f>AB173/$AB$205%</f>
        <v>0</v>
      </c>
      <c r="AD173" s="109">
        <f t="shared" si="34"/>
        <v>0</v>
      </c>
      <c r="AE173" s="131"/>
      <c r="AF173" s="108">
        <f>AE173/$AE$205%</f>
        <v>0</v>
      </c>
      <c r="AG173" s="127">
        <f t="shared" si="52"/>
        <v>0</v>
      </c>
      <c r="AH173" s="141"/>
      <c r="AI173" s="108">
        <f t="shared" si="87"/>
        <v>0</v>
      </c>
      <c r="AJ173" s="109">
        <f t="shared" si="63"/>
        <v>0</v>
      </c>
      <c r="AK173" s="156">
        <f t="shared" si="77"/>
        <v>0</v>
      </c>
      <c r="AL173" s="146"/>
      <c r="AM173" s="110"/>
    </row>
    <row r="174" spans="1:39" ht="3.75" customHeight="1">
      <c r="A174" s="42"/>
      <c r="B174" s="64"/>
      <c r="C174" s="78"/>
      <c r="D174" s="44"/>
      <c r="E174" s="44"/>
      <c r="F174" s="48"/>
      <c r="G174" s="44"/>
      <c r="H174" s="44"/>
      <c r="I174" s="44"/>
      <c r="J174" s="44"/>
      <c r="K174" s="44"/>
      <c r="L174" s="44"/>
      <c r="M174" s="79"/>
      <c r="N174" s="69"/>
      <c r="O174" s="42"/>
      <c r="P174" s="43"/>
      <c r="Q174" s="43"/>
      <c r="R174" s="43"/>
      <c r="S174" s="43"/>
      <c r="T174" s="43">
        <f t="shared" si="75"/>
        <v>0</v>
      </c>
      <c r="U174" s="43"/>
      <c r="V174" s="43"/>
      <c r="W174" s="43"/>
      <c r="X174" s="84"/>
      <c r="Y174" s="95"/>
      <c r="Z174" s="37"/>
      <c r="AA174" s="83"/>
      <c r="AB174" s="95"/>
      <c r="AC174" s="37"/>
      <c r="AD174" s="75"/>
      <c r="AE174" s="132"/>
      <c r="AF174" s="37"/>
      <c r="AG174" s="83"/>
      <c r="AH174" s="72"/>
      <c r="AI174" s="37">
        <f t="shared" si="87"/>
        <v>0</v>
      </c>
      <c r="AJ174" s="75">
        <f t="shared" si="63"/>
        <v>0</v>
      </c>
      <c r="AK174" s="155">
        <f t="shared" si="77"/>
        <v>0</v>
      </c>
      <c r="AL174" s="145"/>
      <c r="AM174" s="46"/>
    </row>
    <row r="175" spans="1:39" ht="11.1" customHeight="1">
      <c r="A175" s="42">
        <v>64</v>
      </c>
      <c r="B175" s="64" t="s">
        <v>455</v>
      </c>
      <c r="C175" s="78">
        <v>88</v>
      </c>
      <c r="D175" s="44"/>
      <c r="E175" s="44">
        <v>1.19</v>
      </c>
      <c r="F175" s="48"/>
      <c r="G175" s="44"/>
      <c r="H175" s="44"/>
      <c r="I175" s="44">
        <v>1170</v>
      </c>
      <c r="J175" s="44"/>
      <c r="K175" s="44"/>
      <c r="L175" s="44"/>
      <c r="M175" s="79">
        <f>SUM(I175:L175)</f>
        <v>1170</v>
      </c>
      <c r="N175" s="69">
        <f>A175</f>
        <v>64</v>
      </c>
      <c r="O175" s="42">
        <v>1</v>
      </c>
      <c r="P175" s="43">
        <f>D175</f>
        <v>0</v>
      </c>
      <c r="Q175" s="43">
        <f>IF((D175)&gt;0,M175,)</f>
        <v>0</v>
      </c>
      <c r="R175" s="159">
        <f>E175*0.5</f>
        <v>0.59499999999999997</v>
      </c>
      <c r="S175" s="43">
        <f>IF((E175)&gt;0,M175,)</f>
        <v>1170</v>
      </c>
      <c r="T175" s="43">
        <f t="shared" si="75"/>
        <v>0</v>
      </c>
      <c r="U175" s="43">
        <f>IF((F175)&gt;0,M175,)</f>
        <v>0</v>
      </c>
      <c r="V175" s="43">
        <f>H175*10</f>
        <v>0</v>
      </c>
      <c r="W175" s="43"/>
      <c r="X175" s="84">
        <f>P175*Q175+R175*S175+T175*U175+V175*W175</f>
        <v>696.15</v>
      </c>
      <c r="Y175" s="95">
        <f>X175</f>
        <v>696.15</v>
      </c>
      <c r="Z175" s="37">
        <f>Y175/$Y$205%</f>
        <v>8.5358828225068725E-2</v>
      </c>
      <c r="AA175" s="83">
        <f t="shared" si="47"/>
        <v>8.5358828225068725E-2</v>
      </c>
      <c r="AB175" s="95"/>
      <c r="AC175" s="37">
        <f>AB175/$AB$205%</f>
        <v>0</v>
      </c>
      <c r="AD175" s="75">
        <f t="shared" si="34"/>
        <v>0</v>
      </c>
      <c r="AE175" s="132"/>
      <c r="AF175" s="37">
        <f>AE175/$AE$205%</f>
        <v>0</v>
      </c>
      <c r="AG175" s="83">
        <f t="shared" si="52"/>
        <v>0</v>
      </c>
      <c r="AH175" s="72"/>
      <c r="AI175" s="37">
        <f t="shared" si="87"/>
        <v>0</v>
      </c>
      <c r="AJ175" s="75">
        <f>AI175</f>
        <v>0</v>
      </c>
      <c r="AK175" s="155">
        <f t="shared" si="77"/>
        <v>6.2807025808005568E-2</v>
      </c>
      <c r="AL175" s="145"/>
      <c r="AM175" s="46"/>
    </row>
    <row r="176" spans="1:39" s="111" customFormat="1" ht="5.0999999999999996" customHeight="1">
      <c r="A176" s="98"/>
      <c r="B176" s="99"/>
      <c r="C176" s="100"/>
      <c r="D176" s="101"/>
      <c r="E176" s="101"/>
      <c r="F176" s="102"/>
      <c r="G176" s="101"/>
      <c r="H176" s="101"/>
      <c r="I176" s="101"/>
      <c r="J176" s="101"/>
      <c r="K176" s="101"/>
      <c r="L176" s="101"/>
      <c r="M176" s="103"/>
      <c r="N176" s="104"/>
      <c r="O176" s="98"/>
      <c r="P176" s="105"/>
      <c r="Q176" s="105"/>
      <c r="R176" s="105"/>
      <c r="S176" s="105"/>
      <c r="T176" s="105">
        <f t="shared" si="75"/>
        <v>0</v>
      </c>
      <c r="U176" s="105"/>
      <c r="V176" s="105"/>
      <c r="W176" s="105"/>
      <c r="X176" s="106"/>
      <c r="Y176" s="107"/>
      <c r="Z176" s="108"/>
      <c r="AA176" s="127"/>
      <c r="AB176" s="107"/>
      <c r="AC176" s="108"/>
      <c r="AD176" s="109"/>
      <c r="AE176" s="131"/>
      <c r="AF176" s="108"/>
      <c r="AG176" s="127"/>
      <c r="AH176" s="141"/>
      <c r="AI176" s="108"/>
      <c r="AJ176" s="109"/>
      <c r="AK176" s="156"/>
      <c r="AL176" s="146"/>
      <c r="AM176" s="110"/>
    </row>
    <row r="177" spans="1:39" ht="11.1" customHeight="1">
      <c r="A177" s="42">
        <v>65</v>
      </c>
      <c r="B177" s="64" t="s">
        <v>101</v>
      </c>
      <c r="C177" s="78"/>
      <c r="D177" s="44"/>
      <c r="E177" s="44"/>
      <c r="F177" s="48"/>
      <c r="G177" s="44"/>
      <c r="H177" s="44"/>
      <c r="I177" s="44"/>
      <c r="J177" s="44"/>
      <c r="K177" s="44"/>
      <c r="L177" s="44"/>
      <c r="M177" s="79">
        <f>SUM(I177:L177)</f>
        <v>0</v>
      </c>
      <c r="N177" s="69">
        <f>A177</f>
        <v>65</v>
      </c>
      <c r="O177" s="42">
        <v>1</v>
      </c>
      <c r="P177" s="43">
        <f>D177</f>
        <v>0</v>
      </c>
      <c r="Q177" s="43">
        <f>IF((D177)&gt;0,M177,)</f>
        <v>0</v>
      </c>
      <c r="R177" s="43">
        <f>E177*0.5</f>
        <v>0</v>
      </c>
      <c r="S177" s="43">
        <f>IF((E177)&gt;0,M177,)</f>
        <v>0</v>
      </c>
      <c r="T177" s="43">
        <f t="shared" si="75"/>
        <v>0</v>
      </c>
      <c r="U177" s="43">
        <f>IF((F177)&gt;0,M177,)</f>
        <v>0</v>
      </c>
      <c r="V177" s="43">
        <f>H177*10</f>
        <v>0</v>
      </c>
      <c r="W177" s="43"/>
      <c r="X177" s="84">
        <f>P177*Q177+R177*S177+T177*U177+V177*W177</f>
        <v>0</v>
      </c>
      <c r="Y177" s="95">
        <f>X177</f>
        <v>0</v>
      </c>
      <c r="Z177" s="37">
        <f>Y177/$Y$205%</f>
        <v>0</v>
      </c>
      <c r="AA177" s="83">
        <f>Z177</f>
        <v>0</v>
      </c>
      <c r="AB177" s="95"/>
      <c r="AC177" s="37">
        <f>AB177/$AB$205%</f>
        <v>0</v>
      </c>
      <c r="AD177" s="75">
        <f>AC177</f>
        <v>0</v>
      </c>
      <c r="AE177" s="132"/>
      <c r="AF177" s="37">
        <f>AE177/$AE$205%</f>
        <v>0</v>
      </c>
      <c r="AG177" s="83">
        <f>AF177</f>
        <v>0</v>
      </c>
      <c r="AH177" s="72"/>
      <c r="AI177" s="37">
        <f>AH177/$AH$205%</f>
        <v>0</v>
      </c>
      <c r="AJ177" s="75">
        <f>AI177</f>
        <v>0</v>
      </c>
      <c r="AK177" s="155">
        <f>AA177*0.7358+AD177*0.1352+AG177*0.066+AJ177*0.063</f>
        <v>0</v>
      </c>
      <c r="AL177" s="145"/>
      <c r="AM177" s="46"/>
    </row>
    <row r="178" spans="1:39" s="111" customFormat="1" ht="5.0999999999999996" customHeight="1">
      <c r="A178" s="98"/>
      <c r="B178" s="99"/>
      <c r="C178" s="100"/>
      <c r="D178" s="101"/>
      <c r="E178" s="101"/>
      <c r="F178" s="102"/>
      <c r="G178" s="101"/>
      <c r="H178" s="101"/>
      <c r="I178" s="101"/>
      <c r="J178" s="101"/>
      <c r="K178" s="101"/>
      <c r="L178" s="101"/>
      <c r="M178" s="103"/>
      <c r="N178" s="104"/>
      <c r="O178" s="98"/>
      <c r="P178" s="105"/>
      <c r="Q178" s="105"/>
      <c r="R178" s="105"/>
      <c r="S178" s="105"/>
      <c r="T178" s="105">
        <f t="shared" si="75"/>
        <v>0</v>
      </c>
      <c r="U178" s="105"/>
      <c r="V178" s="105"/>
      <c r="W178" s="105"/>
      <c r="X178" s="106"/>
      <c r="Y178" s="107"/>
      <c r="Z178" s="108"/>
      <c r="AA178" s="127"/>
      <c r="AB178" s="107"/>
      <c r="AC178" s="108"/>
      <c r="AD178" s="109"/>
      <c r="AE178" s="131"/>
      <c r="AF178" s="108"/>
      <c r="AG178" s="127"/>
      <c r="AH178" s="141"/>
      <c r="AI178" s="108"/>
      <c r="AJ178" s="109"/>
      <c r="AK178" s="156"/>
      <c r="AL178" s="146"/>
      <c r="AM178" s="110"/>
    </row>
    <row r="179" spans="1:39" ht="11.1" customHeight="1">
      <c r="A179" s="42">
        <v>66</v>
      </c>
      <c r="B179" s="64" t="s">
        <v>102</v>
      </c>
      <c r="C179" s="78"/>
      <c r="D179" s="44"/>
      <c r="E179" s="44"/>
      <c r="F179" s="48"/>
      <c r="G179" s="44"/>
      <c r="H179" s="44"/>
      <c r="I179" s="44"/>
      <c r="J179" s="44"/>
      <c r="K179" s="44"/>
      <c r="L179" s="44"/>
      <c r="M179" s="79">
        <f>SUM(I179:L179)</f>
        <v>0</v>
      </c>
      <c r="N179" s="69">
        <f>A179</f>
        <v>66</v>
      </c>
      <c r="O179" s="42">
        <v>1</v>
      </c>
      <c r="P179" s="43">
        <f>D179</f>
        <v>0</v>
      </c>
      <c r="Q179" s="43">
        <f>IF((D179)&gt;0,M179,)</f>
        <v>0</v>
      </c>
      <c r="R179" s="43">
        <f>E179*0.5</f>
        <v>0</v>
      </c>
      <c r="S179" s="43">
        <f>IF((E179)&gt;0,M179,)</f>
        <v>0</v>
      </c>
      <c r="T179" s="43">
        <f t="shared" si="75"/>
        <v>0</v>
      </c>
      <c r="U179" s="43">
        <f>IF((F179)&gt;0,M179,)</f>
        <v>0</v>
      </c>
      <c r="V179" s="43">
        <f>H179*10</f>
        <v>0</v>
      </c>
      <c r="W179" s="43"/>
      <c r="X179" s="84">
        <f>P179*Q179+R179*S179+T179*U179+V179*W179</f>
        <v>0</v>
      </c>
      <c r="Y179" s="95">
        <f>X179</f>
        <v>0</v>
      </c>
      <c r="Z179" s="37">
        <f>Y179/$Y$205%</f>
        <v>0</v>
      </c>
      <c r="AA179" s="83">
        <f>Z179</f>
        <v>0</v>
      </c>
      <c r="AB179" s="95"/>
      <c r="AC179" s="37">
        <f>AB179/$AB$205%</f>
        <v>0</v>
      </c>
      <c r="AD179" s="75">
        <f>AC179</f>
        <v>0</v>
      </c>
      <c r="AE179" s="132"/>
      <c r="AF179" s="37">
        <f>AE179/$AE$205%</f>
        <v>0</v>
      </c>
      <c r="AG179" s="83">
        <f>AF179</f>
        <v>0</v>
      </c>
      <c r="AH179" s="72"/>
      <c r="AI179" s="37">
        <f>AH179/$AH$205%</f>
        <v>0</v>
      </c>
      <c r="AJ179" s="75">
        <f>AI179</f>
        <v>0</v>
      </c>
      <c r="AK179" s="155">
        <f>AA179*0.7358+AD179*0.1352+AG179*0.066+AJ179*0.063</f>
        <v>0</v>
      </c>
      <c r="AL179" s="145"/>
      <c r="AM179" s="46"/>
    </row>
    <row r="180" spans="1:39" s="111" customFormat="1" ht="5.0999999999999996" customHeight="1">
      <c r="A180" s="98"/>
      <c r="B180" s="99"/>
      <c r="C180" s="100"/>
      <c r="D180" s="101"/>
      <c r="E180" s="101"/>
      <c r="F180" s="102"/>
      <c r="G180" s="101"/>
      <c r="H180" s="101"/>
      <c r="I180" s="101"/>
      <c r="J180" s="101"/>
      <c r="K180" s="101"/>
      <c r="L180" s="101"/>
      <c r="M180" s="103"/>
      <c r="N180" s="104"/>
      <c r="O180" s="98"/>
      <c r="P180" s="105"/>
      <c r="Q180" s="105"/>
      <c r="R180" s="105"/>
      <c r="S180" s="105"/>
      <c r="T180" s="105">
        <f t="shared" si="75"/>
        <v>0</v>
      </c>
      <c r="U180" s="105"/>
      <c r="V180" s="105"/>
      <c r="W180" s="105"/>
      <c r="X180" s="106"/>
      <c r="Y180" s="107"/>
      <c r="Z180" s="108"/>
      <c r="AA180" s="127"/>
      <c r="AB180" s="107"/>
      <c r="AC180" s="108"/>
      <c r="AD180" s="109"/>
      <c r="AE180" s="131"/>
      <c r="AF180" s="108"/>
      <c r="AG180" s="127"/>
      <c r="AH180" s="141"/>
      <c r="AI180" s="108"/>
      <c r="AJ180" s="109"/>
      <c r="AK180" s="156"/>
      <c r="AL180" s="146"/>
      <c r="AM180" s="110"/>
    </row>
    <row r="181" spans="1:39" ht="11.1" customHeight="1">
      <c r="A181" s="42">
        <v>67</v>
      </c>
      <c r="B181" s="64" t="s">
        <v>467</v>
      </c>
      <c r="C181" s="78">
        <v>646</v>
      </c>
      <c r="D181" s="44"/>
      <c r="E181" s="44"/>
      <c r="F181" s="48">
        <v>1</v>
      </c>
      <c r="G181" s="44">
        <v>5</v>
      </c>
      <c r="H181" s="44"/>
      <c r="I181" s="44">
        <v>1170</v>
      </c>
      <c r="J181" s="44"/>
      <c r="K181" s="44"/>
      <c r="L181" s="44"/>
      <c r="M181" s="79">
        <f>SUM(I181:L181)</f>
        <v>1170</v>
      </c>
      <c r="N181" s="69">
        <f>A181</f>
        <v>67</v>
      </c>
      <c r="O181" s="42">
        <v>1</v>
      </c>
      <c r="P181" s="43">
        <f>D181</f>
        <v>0</v>
      </c>
      <c r="Q181" s="43">
        <f>IF((D181)&gt;0,M181,)</f>
        <v>0</v>
      </c>
      <c r="R181" s="43">
        <f>E181*0.5</f>
        <v>0</v>
      </c>
      <c r="S181" s="43">
        <f>IF((E181)&gt;0,M181,)</f>
        <v>0</v>
      </c>
      <c r="T181" s="43">
        <f t="shared" si="75"/>
        <v>5</v>
      </c>
      <c r="U181" s="43">
        <f>IF((F181)&gt;0,M181,)</f>
        <v>1170</v>
      </c>
      <c r="V181" s="43">
        <f>H181*10</f>
        <v>0</v>
      </c>
      <c r="W181" s="43"/>
      <c r="X181" s="84">
        <f>P181*Q181+R181*S181+T181*U181+V181*W181</f>
        <v>5850</v>
      </c>
      <c r="Y181" s="95">
        <f>X181</f>
        <v>5850</v>
      </c>
      <c r="Z181" s="37">
        <f>Y181/$Y$205%</f>
        <v>0.71730107752158589</v>
      </c>
      <c r="AA181" s="83">
        <f>Z181</f>
        <v>0.71730107752158589</v>
      </c>
      <c r="AB181" s="95"/>
      <c r="AC181" s="37">
        <f>AB181/$AB$205%</f>
        <v>0</v>
      </c>
      <c r="AD181" s="75">
        <f>AC181</f>
        <v>0</v>
      </c>
      <c r="AE181" s="132"/>
      <c r="AF181" s="37">
        <f>AE181/$AE$205%</f>
        <v>0</v>
      </c>
      <c r="AG181" s="83">
        <f>AF181</f>
        <v>0</v>
      </c>
      <c r="AH181" s="72"/>
      <c r="AI181" s="37">
        <f>AH181/$AH$205%</f>
        <v>0</v>
      </c>
      <c r="AJ181" s="75">
        <f>AI181</f>
        <v>0</v>
      </c>
      <c r="AK181" s="155">
        <f>AA181*0.7358+AD181*0.1352+AG181*0.066+AJ181*0.063</f>
        <v>0.5277901328403829</v>
      </c>
      <c r="AL181" s="145"/>
      <c r="AM181" s="46"/>
    </row>
    <row r="182" spans="1:39" s="111" customFormat="1" ht="5.0999999999999996" customHeight="1">
      <c r="A182" s="98"/>
      <c r="B182" s="99"/>
      <c r="C182" s="100"/>
      <c r="D182" s="101"/>
      <c r="E182" s="101"/>
      <c r="F182" s="102"/>
      <c r="G182" s="101"/>
      <c r="H182" s="101"/>
      <c r="I182" s="101"/>
      <c r="J182" s="101"/>
      <c r="K182" s="101"/>
      <c r="L182" s="101"/>
      <c r="M182" s="103"/>
      <c r="N182" s="104"/>
      <c r="O182" s="98"/>
      <c r="P182" s="105"/>
      <c r="Q182" s="105"/>
      <c r="R182" s="105"/>
      <c r="S182" s="105"/>
      <c r="T182" s="105">
        <f t="shared" si="75"/>
        <v>0</v>
      </c>
      <c r="U182" s="105"/>
      <c r="V182" s="105"/>
      <c r="W182" s="105"/>
      <c r="X182" s="106"/>
      <c r="Y182" s="107"/>
      <c r="Z182" s="108"/>
      <c r="AA182" s="127"/>
      <c r="AB182" s="107"/>
      <c r="AC182" s="108"/>
      <c r="AD182" s="109"/>
      <c r="AE182" s="131"/>
      <c r="AF182" s="108"/>
      <c r="AG182" s="127"/>
      <c r="AH182" s="141"/>
      <c r="AI182" s="108"/>
      <c r="AJ182" s="109"/>
      <c r="AK182" s="156"/>
      <c r="AL182" s="146"/>
      <c r="AM182" s="110"/>
    </row>
    <row r="183" spans="1:39" ht="11.1" customHeight="1">
      <c r="A183" s="42">
        <v>68</v>
      </c>
      <c r="B183" s="64" t="s">
        <v>122</v>
      </c>
      <c r="C183" s="78">
        <v>647</v>
      </c>
      <c r="D183" s="44"/>
      <c r="E183" s="44"/>
      <c r="F183" s="48">
        <v>1</v>
      </c>
      <c r="G183" s="44">
        <v>5</v>
      </c>
      <c r="H183" s="44"/>
      <c r="I183" s="44">
        <v>1170</v>
      </c>
      <c r="J183" s="44"/>
      <c r="K183" s="44"/>
      <c r="L183" s="44"/>
      <c r="M183" s="79">
        <f>SUM(I183:L183)</f>
        <v>1170</v>
      </c>
      <c r="N183" s="69">
        <f>A183</f>
        <v>68</v>
      </c>
      <c r="O183" s="42">
        <v>1</v>
      </c>
      <c r="P183" s="43">
        <f>D183</f>
        <v>0</v>
      </c>
      <c r="Q183" s="43">
        <f>IF((D183)&gt;0,M183,)</f>
        <v>0</v>
      </c>
      <c r="R183" s="43">
        <f>E183*0.5</f>
        <v>0</v>
      </c>
      <c r="S183" s="43">
        <f>IF((E183)&gt;0,M183,)</f>
        <v>0</v>
      </c>
      <c r="T183" s="43">
        <f t="shared" si="75"/>
        <v>5</v>
      </c>
      <c r="U183" s="43">
        <f>IF((F183)&gt;0,M183,)</f>
        <v>1170</v>
      </c>
      <c r="V183" s="43">
        <f>H183*10</f>
        <v>0</v>
      </c>
      <c r="W183" s="43"/>
      <c r="X183" s="84">
        <f>P183*Q183+R183*S183+T183*U183+V183*W183</f>
        <v>5850</v>
      </c>
      <c r="Y183" s="95">
        <f>X183</f>
        <v>5850</v>
      </c>
      <c r="Z183" s="37">
        <f>Y183/$Y$205%</f>
        <v>0.71730107752158589</v>
      </c>
      <c r="AA183" s="83">
        <f>Z183</f>
        <v>0.71730107752158589</v>
      </c>
      <c r="AB183" s="95"/>
      <c r="AC183" s="37">
        <f>AB183/$AB$205%</f>
        <v>0</v>
      </c>
      <c r="AD183" s="75">
        <f>AC183</f>
        <v>0</v>
      </c>
      <c r="AE183" s="132"/>
      <c r="AF183" s="37">
        <f>AE183/$AE$205%</f>
        <v>0</v>
      </c>
      <c r="AG183" s="83">
        <f>AF183</f>
        <v>0</v>
      </c>
      <c r="AH183" s="72"/>
      <c r="AI183" s="37">
        <f>AH183/$AH$205%</f>
        <v>0</v>
      </c>
      <c r="AJ183" s="75">
        <f>AI183</f>
        <v>0</v>
      </c>
      <c r="AK183" s="155">
        <f>AA183*0.7358+AD183*0.1352+AG183*0.066+AJ183*0.063</f>
        <v>0.5277901328403829</v>
      </c>
      <c r="AL183" s="145"/>
      <c r="AM183" s="46"/>
    </row>
    <row r="184" spans="1:39" s="111" customFormat="1" ht="5.0999999999999996" customHeight="1">
      <c r="A184" s="98"/>
      <c r="B184" s="99"/>
      <c r="C184" s="100"/>
      <c r="D184" s="101"/>
      <c r="E184" s="101"/>
      <c r="F184" s="102"/>
      <c r="G184" s="101"/>
      <c r="H184" s="101"/>
      <c r="I184" s="101"/>
      <c r="J184" s="101"/>
      <c r="K184" s="101"/>
      <c r="L184" s="101"/>
      <c r="M184" s="103"/>
      <c r="N184" s="104"/>
      <c r="O184" s="98"/>
      <c r="P184" s="105"/>
      <c r="Q184" s="105"/>
      <c r="R184" s="105"/>
      <c r="S184" s="105"/>
      <c r="T184" s="105">
        <f t="shared" si="75"/>
        <v>0</v>
      </c>
      <c r="U184" s="105"/>
      <c r="V184" s="105"/>
      <c r="W184" s="105"/>
      <c r="X184" s="106"/>
      <c r="Y184" s="107"/>
      <c r="Z184" s="108"/>
      <c r="AA184" s="127"/>
      <c r="AB184" s="107"/>
      <c r="AC184" s="108"/>
      <c r="AD184" s="109"/>
      <c r="AE184" s="131"/>
      <c r="AF184" s="108"/>
      <c r="AG184" s="127"/>
      <c r="AH184" s="141"/>
      <c r="AI184" s="108"/>
      <c r="AJ184" s="109"/>
      <c r="AK184" s="156"/>
      <c r="AL184" s="146"/>
      <c r="AM184" s="110"/>
    </row>
    <row r="185" spans="1:39" ht="11.1" customHeight="1">
      <c r="A185" s="42">
        <v>69</v>
      </c>
      <c r="B185" s="64" t="s">
        <v>123</v>
      </c>
      <c r="C185" s="78">
        <v>648</v>
      </c>
      <c r="D185" s="44"/>
      <c r="E185" s="44"/>
      <c r="F185" s="48">
        <v>1</v>
      </c>
      <c r="G185" s="44">
        <v>5</v>
      </c>
      <c r="H185" s="44"/>
      <c r="I185" s="44">
        <v>1170</v>
      </c>
      <c r="J185" s="44"/>
      <c r="K185" s="44"/>
      <c r="L185" s="44"/>
      <c r="M185" s="79">
        <f>SUM(I185:L185)</f>
        <v>1170</v>
      </c>
      <c r="N185" s="69">
        <f>A185</f>
        <v>69</v>
      </c>
      <c r="O185" s="42">
        <v>1</v>
      </c>
      <c r="P185" s="43">
        <f>D185</f>
        <v>0</v>
      </c>
      <c r="Q185" s="43">
        <f>IF((D185)&gt;0,M185,)</f>
        <v>0</v>
      </c>
      <c r="R185" s="43">
        <f>E185*0.5</f>
        <v>0</v>
      </c>
      <c r="S185" s="43">
        <f>IF((E185)&gt;0,M185,)</f>
        <v>0</v>
      </c>
      <c r="T185" s="43">
        <f t="shared" si="75"/>
        <v>5</v>
      </c>
      <c r="U185" s="43">
        <f>IF((F185)&gt;0,M185,)</f>
        <v>1170</v>
      </c>
      <c r="V185" s="43">
        <f>H185*10</f>
        <v>0</v>
      </c>
      <c r="W185" s="43"/>
      <c r="X185" s="84">
        <f>P185*Q185+R185*S185+T185*U185+V185*W185</f>
        <v>5850</v>
      </c>
      <c r="Y185" s="95">
        <f>X185</f>
        <v>5850</v>
      </c>
      <c r="Z185" s="37">
        <f>Y185/$Y$205%</f>
        <v>0.71730107752158589</v>
      </c>
      <c r="AA185" s="83">
        <f>Z185</f>
        <v>0.71730107752158589</v>
      </c>
      <c r="AB185" s="95"/>
      <c r="AC185" s="37">
        <f>AB185/$AB$205%</f>
        <v>0</v>
      </c>
      <c r="AD185" s="75">
        <f>AC185</f>
        <v>0</v>
      </c>
      <c r="AE185" s="132"/>
      <c r="AF185" s="37">
        <f>AE185/$AE$205%</f>
        <v>0</v>
      </c>
      <c r="AG185" s="83">
        <f>AF185</f>
        <v>0</v>
      </c>
      <c r="AH185" s="72"/>
      <c r="AI185" s="37">
        <f>AH185/$AH$205%</f>
        <v>0</v>
      </c>
      <c r="AJ185" s="75">
        <f>AI185</f>
        <v>0</v>
      </c>
      <c r="AK185" s="155">
        <f>AA185*0.7358+AD185*0.1352+AG185*0.066+AJ185*0.063</f>
        <v>0.5277901328403829</v>
      </c>
      <c r="AL185" s="145"/>
      <c r="AM185" s="46"/>
    </row>
    <row r="186" spans="1:39" s="111" customFormat="1" ht="5.0999999999999996" customHeight="1">
      <c r="A186" s="98"/>
      <c r="B186" s="99"/>
      <c r="C186" s="100"/>
      <c r="D186" s="101"/>
      <c r="E186" s="101"/>
      <c r="F186" s="102"/>
      <c r="G186" s="101"/>
      <c r="H186" s="101"/>
      <c r="I186" s="101"/>
      <c r="J186" s="101"/>
      <c r="K186" s="101"/>
      <c r="L186" s="101"/>
      <c r="M186" s="103"/>
      <c r="N186" s="104"/>
      <c r="O186" s="98"/>
      <c r="P186" s="105"/>
      <c r="Q186" s="105"/>
      <c r="R186" s="105"/>
      <c r="S186" s="105"/>
      <c r="T186" s="105">
        <f t="shared" si="75"/>
        <v>0</v>
      </c>
      <c r="U186" s="105"/>
      <c r="V186" s="105"/>
      <c r="W186" s="105"/>
      <c r="X186" s="106"/>
      <c r="Y186" s="107"/>
      <c r="Z186" s="108"/>
      <c r="AA186" s="127"/>
      <c r="AB186" s="107"/>
      <c r="AC186" s="108"/>
      <c r="AD186" s="109"/>
      <c r="AE186" s="131"/>
      <c r="AF186" s="108"/>
      <c r="AG186" s="127"/>
      <c r="AH186" s="141"/>
      <c r="AI186" s="108"/>
      <c r="AJ186" s="109"/>
      <c r="AK186" s="156"/>
      <c r="AL186" s="146"/>
      <c r="AM186" s="110"/>
    </row>
    <row r="187" spans="1:39" ht="11.1" customHeight="1">
      <c r="A187" s="42">
        <v>70</v>
      </c>
      <c r="B187" s="64" t="s">
        <v>124</v>
      </c>
      <c r="C187" s="78">
        <v>649</v>
      </c>
      <c r="D187" s="44"/>
      <c r="E187" s="44"/>
      <c r="F187" s="48">
        <v>1</v>
      </c>
      <c r="G187" s="44">
        <v>5</v>
      </c>
      <c r="H187" s="44"/>
      <c r="I187" s="44">
        <v>1170</v>
      </c>
      <c r="J187" s="44"/>
      <c r="K187" s="44"/>
      <c r="L187" s="44"/>
      <c r="M187" s="79">
        <f>SUM(I187:L187)</f>
        <v>1170</v>
      </c>
      <c r="N187" s="69">
        <f>A187</f>
        <v>70</v>
      </c>
      <c r="O187" s="42">
        <v>1</v>
      </c>
      <c r="P187" s="43">
        <f>D187</f>
        <v>0</v>
      </c>
      <c r="Q187" s="43">
        <f>IF((D187)&gt;0,M187,)</f>
        <v>0</v>
      </c>
      <c r="R187" s="43">
        <f>E187*0.5</f>
        <v>0</v>
      </c>
      <c r="S187" s="43">
        <f>IF((E187)&gt;0,M187,)</f>
        <v>0</v>
      </c>
      <c r="T187" s="43">
        <f t="shared" si="75"/>
        <v>5</v>
      </c>
      <c r="U187" s="43">
        <f>IF((F187)&gt;0,M187,)</f>
        <v>1170</v>
      </c>
      <c r="V187" s="43">
        <f>H187*10</f>
        <v>0</v>
      </c>
      <c r="W187" s="43"/>
      <c r="X187" s="84">
        <f>P187*Q187+R187*S187+T187*U187+V187*W187</f>
        <v>5850</v>
      </c>
      <c r="Y187" s="95">
        <f>X187</f>
        <v>5850</v>
      </c>
      <c r="Z187" s="37">
        <f>Y187/$Y$205%</f>
        <v>0.71730107752158589</v>
      </c>
      <c r="AA187" s="83">
        <f>Z187</f>
        <v>0.71730107752158589</v>
      </c>
      <c r="AB187" s="95"/>
      <c r="AC187" s="37">
        <f>AB187/$AB$205%</f>
        <v>0</v>
      </c>
      <c r="AD187" s="75">
        <f>AC187</f>
        <v>0</v>
      </c>
      <c r="AE187" s="132"/>
      <c r="AF187" s="37">
        <f>AE187/$AE$205%</f>
        <v>0</v>
      </c>
      <c r="AG187" s="83">
        <f>AF187</f>
        <v>0</v>
      </c>
      <c r="AH187" s="72"/>
      <c r="AI187" s="37">
        <f>AH187/$AH$205%</f>
        <v>0</v>
      </c>
      <c r="AJ187" s="75">
        <f>AI187</f>
        <v>0</v>
      </c>
      <c r="AK187" s="155">
        <f>AA187*0.7358+AD187*0.1352+AG187*0.066+AJ187*0.063</f>
        <v>0.5277901328403829</v>
      </c>
      <c r="AL187" s="145"/>
      <c r="AM187" s="46"/>
    </row>
    <row r="188" spans="1:39" s="111" customFormat="1" ht="5.0999999999999996" customHeight="1">
      <c r="A188" s="98"/>
      <c r="B188" s="99"/>
      <c r="C188" s="100"/>
      <c r="D188" s="101"/>
      <c r="E188" s="101"/>
      <c r="F188" s="102"/>
      <c r="G188" s="101"/>
      <c r="H188" s="101"/>
      <c r="I188" s="101"/>
      <c r="J188" s="101"/>
      <c r="K188" s="101"/>
      <c r="L188" s="101"/>
      <c r="M188" s="103"/>
      <c r="N188" s="104"/>
      <c r="O188" s="98"/>
      <c r="P188" s="105"/>
      <c r="Q188" s="105"/>
      <c r="R188" s="105"/>
      <c r="S188" s="105"/>
      <c r="T188" s="105">
        <f t="shared" si="75"/>
        <v>0</v>
      </c>
      <c r="U188" s="105"/>
      <c r="V188" s="105"/>
      <c r="W188" s="105"/>
      <c r="X188" s="106"/>
      <c r="Y188" s="107"/>
      <c r="Z188" s="108"/>
      <c r="AA188" s="127"/>
      <c r="AB188" s="107"/>
      <c r="AC188" s="108"/>
      <c r="AD188" s="109"/>
      <c r="AE188" s="131"/>
      <c r="AF188" s="108"/>
      <c r="AG188" s="127"/>
      <c r="AH188" s="141"/>
      <c r="AI188" s="108"/>
      <c r="AJ188" s="109"/>
      <c r="AK188" s="156"/>
      <c r="AL188" s="146"/>
      <c r="AM188" s="110"/>
    </row>
    <row r="189" spans="1:39" ht="11.1" customHeight="1">
      <c r="A189" s="42">
        <v>71</v>
      </c>
      <c r="B189" s="64" t="s">
        <v>125</v>
      </c>
      <c r="C189" s="78">
        <v>650</v>
      </c>
      <c r="D189" s="44"/>
      <c r="E189" s="44"/>
      <c r="F189" s="48">
        <v>1</v>
      </c>
      <c r="G189" s="44">
        <v>5</v>
      </c>
      <c r="H189" s="44"/>
      <c r="I189" s="44">
        <v>1170</v>
      </c>
      <c r="J189" s="44"/>
      <c r="K189" s="44"/>
      <c r="L189" s="44"/>
      <c r="M189" s="79">
        <f>SUM(I189:L189)</f>
        <v>1170</v>
      </c>
      <c r="N189" s="69">
        <f>A189</f>
        <v>71</v>
      </c>
      <c r="O189" s="42">
        <v>1</v>
      </c>
      <c r="P189" s="43">
        <f>D189</f>
        <v>0</v>
      </c>
      <c r="Q189" s="43">
        <f>IF((D189)&gt;0,M189,)</f>
        <v>0</v>
      </c>
      <c r="R189" s="43">
        <f>E189*0.5</f>
        <v>0</v>
      </c>
      <c r="S189" s="43">
        <f>IF((E189)&gt;0,M189,)</f>
        <v>0</v>
      </c>
      <c r="T189" s="43">
        <f t="shared" si="75"/>
        <v>5</v>
      </c>
      <c r="U189" s="43">
        <f>IF((F189)&gt;0,M189,)</f>
        <v>1170</v>
      </c>
      <c r="V189" s="43">
        <f>H189*10</f>
        <v>0</v>
      </c>
      <c r="W189" s="43"/>
      <c r="X189" s="84">
        <f>P189*Q189+R189*S189+T189*U189+V189*W189</f>
        <v>5850</v>
      </c>
      <c r="Y189" s="95">
        <f>X189</f>
        <v>5850</v>
      </c>
      <c r="Z189" s="37">
        <f>Y189/$Y$205%</f>
        <v>0.71730107752158589</v>
      </c>
      <c r="AA189" s="83">
        <f>Z189</f>
        <v>0.71730107752158589</v>
      </c>
      <c r="AB189" s="95"/>
      <c r="AC189" s="37">
        <f>AB189/$AB$205%</f>
        <v>0</v>
      </c>
      <c r="AD189" s="75">
        <f>AC189</f>
        <v>0</v>
      </c>
      <c r="AE189" s="132"/>
      <c r="AF189" s="37">
        <f>AE189/$AE$205%</f>
        <v>0</v>
      </c>
      <c r="AG189" s="83">
        <f>AF189</f>
        <v>0</v>
      </c>
      <c r="AH189" s="72"/>
      <c r="AI189" s="37">
        <f>AH189/$AH$205%</f>
        <v>0</v>
      </c>
      <c r="AJ189" s="75">
        <f>AI189</f>
        <v>0</v>
      </c>
      <c r="AK189" s="155">
        <f>AA189*0.7358+AD189*0.1352+AG189*0.066+AJ189*0.063</f>
        <v>0.5277901328403829</v>
      </c>
      <c r="AL189" s="145"/>
      <c r="AM189" s="46"/>
    </row>
    <row r="190" spans="1:39" s="111" customFormat="1" ht="5.0999999999999996" customHeight="1">
      <c r="A190" s="98"/>
      <c r="B190" s="99"/>
      <c r="C190" s="100"/>
      <c r="D190" s="101"/>
      <c r="E190" s="101"/>
      <c r="F190" s="102"/>
      <c r="G190" s="101"/>
      <c r="H190" s="101"/>
      <c r="I190" s="101"/>
      <c r="J190" s="101"/>
      <c r="K190" s="101"/>
      <c r="L190" s="101"/>
      <c r="M190" s="103"/>
      <c r="N190" s="104"/>
      <c r="O190" s="98"/>
      <c r="P190" s="105"/>
      <c r="Q190" s="105"/>
      <c r="R190" s="105"/>
      <c r="S190" s="105"/>
      <c r="T190" s="105">
        <f t="shared" si="75"/>
        <v>0</v>
      </c>
      <c r="U190" s="105"/>
      <c r="V190" s="105"/>
      <c r="W190" s="105"/>
      <c r="X190" s="106"/>
      <c r="Y190" s="107"/>
      <c r="Z190" s="108"/>
      <c r="AA190" s="127"/>
      <c r="AB190" s="107"/>
      <c r="AC190" s="108"/>
      <c r="AD190" s="109"/>
      <c r="AE190" s="131"/>
      <c r="AF190" s="108"/>
      <c r="AG190" s="127"/>
      <c r="AH190" s="141"/>
      <c r="AI190" s="108"/>
      <c r="AJ190" s="109"/>
      <c r="AK190" s="156"/>
      <c r="AL190" s="146"/>
      <c r="AM190" s="110"/>
    </row>
    <row r="191" spans="1:39" ht="11.1" customHeight="1">
      <c r="A191" s="42">
        <v>72</v>
      </c>
      <c r="B191" s="64" t="s">
        <v>126</v>
      </c>
      <c r="C191" s="78">
        <v>651</v>
      </c>
      <c r="D191" s="44"/>
      <c r="E191" s="44"/>
      <c r="F191" s="48">
        <v>1</v>
      </c>
      <c r="G191" s="44">
        <v>5</v>
      </c>
      <c r="H191" s="44"/>
      <c r="I191" s="44">
        <v>1170</v>
      </c>
      <c r="J191" s="44"/>
      <c r="K191" s="44"/>
      <c r="L191" s="44"/>
      <c r="M191" s="79">
        <f>SUM(I191:L191)</f>
        <v>1170</v>
      </c>
      <c r="N191" s="69">
        <f>A191</f>
        <v>72</v>
      </c>
      <c r="O191" s="42">
        <v>1</v>
      </c>
      <c r="P191" s="43">
        <f>D191</f>
        <v>0</v>
      </c>
      <c r="Q191" s="43">
        <f>IF((D191)&gt;0,M191,)</f>
        <v>0</v>
      </c>
      <c r="R191" s="43">
        <f>E191*0.5</f>
        <v>0</v>
      </c>
      <c r="S191" s="43">
        <f>IF((E191)&gt;0,M191,)</f>
        <v>0</v>
      </c>
      <c r="T191" s="43">
        <f t="shared" si="75"/>
        <v>5</v>
      </c>
      <c r="U191" s="43">
        <f>IF((F191)&gt;0,M191,)</f>
        <v>1170</v>
      </c>
      <c r="V191" s="43">
        <f>H191*10</f>
        <v>0</v>
      </c>
      <c r="W191" s="43"/>
      <c r="X191" s="84">
        <f>P191*Q191+R191*S191+T191*U191+V191*W191</f>
        <v>5850</v>
      </c>
      <c r="Y191" s="95">
        <f>X191</f>
        <v>5850</v>
      </c>
      <c r="Z191" s="37">
        <f>Y191/$Y$205%</f>
        <v>0.71730107752158589</v>
      </c>
      <c r="AA191" s="83">
        <f>Z191</f>
        <v>0.71730107752158589</v>
      </c>
      <c r="AB191" s="95"/>
      <c r="AC191" s="37">
        <f>AB191/$AB$205%</f>
        <v>0</v>
      </c>
      <c r="AD191" s="75">
        <f>AC191</f>
        <v>0</v>
      </c>
      <c r="AE191" s="132"/>
      <c r="AF191" s="37">
        <f>AE191/$AE$205%</f>
        <v>0</v>
      </c>
      <c r="AG191" s="83">
        <f>AF191</f>
        <v>0</v>
      </c>
      <c r="AH191" s="72"/>
      <c r="AI191" s="37">
        <f>AH191/$AH$205%</f>
        <v>0</v>
      </c>
      <c r="AJ191" s="75">
        <f>AI191</f>
        <v>0</v>
      </c>
      <c r="AK191" s="155">
        <f>AA191*0.7358+AD191*0.1352+AG191*0.066+AJ191*0.063</f>
        <v>0.5277901328403829</v>
      </c>
      <c r="AL191" s="145"/>
      <c r="AM191" s="46"/>
    </row>
    <row r="192" spans="1:39" s="111" customFormat="1" ht="5.0999999999999996" customHeight="1">
      <c r="A192" s="98"/>
      <c r="B192" s="99"/>
      <c r="C192" s="100"/>
      <c r="D192" s="101"/>
      <c r="E192" s="101"/>
      <c r="F192" s="102"/>
      <c r="G192" s="101"/>
      <c r="H192" s="101"/>
      <c r="I192" s="101"/>
      <c r="J192" s="101"/>
      <c r="K192" s="101"/>
      <c r="L192" s="101"/>
      <c r="M192" s="103"/>
      <c r="N192" s="104"/>
      <c r="O192" s="98"/>
      <c r="P192" s="105"/>
      <c r="Q192" s="105"/>
      <c r="R192" s="105"/>
      <c r="S192" s="105"/>
      <c r="T192" s="105">
        <f t="shared" si="75"/>
        <v>0</v>
      </c>
      <c r="U192" s="105"/>
      <c r="V192" s="105"/>
      <c r="W192" s="105"/>
      <c r="X192" s="106"/>
      <c r="Y192" s="107"/>
      <c r="Z192" s="108"/>
      <c r="AA192" s="127"/>
      <c r="AB192" s="107"/>
      <c r="AC192" s="108"/>
      <c r="AD192" s="109"/>
      <c r="AE192" s="131"/>
      <c r="AF192" s="108"/>
      <c r="AG192" s="127"/>
      <c r="AH192" s="141"/>
      <c r="AI192" s="108"/>
      <c r="AJ192" s="109"/>
      <c r="AK192" s="156"/>
      <c r="AL192" s="146"/>
      <c r="AM192" s="110"/>
    </row>
    <row r="193" spans="1:48" ht="11.1" customHeight="1">
      <c r="A193" s="42">
        <v>73</v>
      </c>
      <c r="B193" s="64" t="s">
        <v>127</v>
      </c>
      <c r="C193" s="78">
        <v>652</v>
      </c>
      <c r="D193" s="44"/>
      <c r="E193" s="44"/>
      <c r="F193" s="48">
        <v>1</v>
      </c>
      <c r="G193" s="44">
        <v>5</v>
      </c>
      <c r="H193" s="44"/>
      <c r="I193" s="44">
        <v>1170</v>
      </c>
      <c r="J193" s="44"/>
      <c r="K193" s="44"/>
      <c r="L193" s="44"/>
      <c r="M193" s="79">
        <f>SUM(I193:L193)</f>
        <v>1170</v>
      </c>
      <c r="N193" s="69">
        <f>A193</f>
        <v>73</v>
      </c>
      <c r="O193" s="42">
        <v>1</v>
      </c>
      <c r="P193" s="43">
        <f>D193</f>
        <v>0</v>
      </c>
      <c r="Q193" s="43">
        <f>IF((D193)&gt;0,M193,)</f>
        <v>0</v>
      </c>
      <c r="R193" s="43">
        <f>E193*0.5</f>
        <v>0</v>
      </c>
      <c r="S193" s="43">
        <f>IF((E193)&gt;0,M193,)</f>
        <v>0</v>
      </c>
      <c r="T193" s="43">
        <f t="shared" si="75"/>
        <v>5</v>
      </c>
      <c r="U193" s="43">
        <f>IF((F193)&gt;0,M193,)</f>
        <v>1170</v>
      </c>
      <c r="V193" s="43">
        <f>H193*10</f>
        <v>0</v>
      </c>
      <c r="W193" s="43"/>
      <c r="X193" s="84">
        <f>P193*Q193+R193*S193+T193*U193+V193*W193</f>
        <v>5850</v>
      </c>
      <c r="Y193" s="95">
        <f>X193</f>
        <v>5850</v>
      </c>
      <c r="Z193" s="37">
        <f>Y193/$Y$205%</f>
        <v>0.71730107752158589</v>
      </c>
      <c r="AA193" s="83">
        <f>Z193</f>
        <v>0.71730107752158589</v>
      </c>
      <c r="AB193" s="95"/>
      <c r="AC193" s="37">
        <f>AB193/$AB$205%</f>
        <v>0</v>
      </c>
      <c r="AD193" s="75">
        <f>AC193</f>
        <v>0</v>
      </c>
      <c r="AE193" s="132"/>
      <c r="AF193" s="37">
        <f>AE193/$AE$205%</f>
        <v>0</v>
      </c>
      <c r="AG193" s="83">
        <f>AF193</f>
        <v>0</v>
      </c>
      <c r="AH193" s="72"/>
      <c r="AI193" s="37">
        <f>AH193/$AH$205%</f>
        <v>0</v>
      </c>
      <c r="AJ193" s="75">
        <f>AI193</f>
        <v>0</v>
      </c>
      <c r="AK193" s="155">
        <f>AA193*0.7358+AD193*0.1352+AG193*0.066+AJ193*0.063</f>
        <v>0.5277901328403829</v>
      </c>
      <c r="AL193" s="145"/>
      <c r="AM193" s="46"/>
    </row>
    <row r="194" spans="1:48" s="111" customFormat="1" ht="5.0999999999999996" customHeight="1">
      <c r="A194" s="98"/>
      <c r="B194" s="99"/>
      <c r="C194" s="100"/>
      <c r="D194" s="101"/>
      <c r="E194" s="101"/>
      <c r="F194" s="102"/>
      <c r="G194" s="101"/>
      <c r="H194" s="101"/>
      <c r="I194" s="101"/>
      <c r="J194" s="101"/>
      <c r="K194" s="101"/>
      <c r="L194" s="101"/>
      <c r="M194" s="103"/>
      <c r="N194" s="104"/>
      <c r="O194" s="98"/>
      <c r="P194" s="105"/>
      <c r="Q194" s="105"/>
      <c r="R194" s="105"/>
      <c r="S194" s="105"/>
      <c r="T194" s="105">
        <f t="shared" si="75"/>
        <v>0</v>
      </c>
      <c r="U194" s="105"/>
      <c r="V194" s="105"/>
      <c r="W194" s="105"/>
      <c r="X194" s="106"/>
      <c r="Y194" s="107"/>
      <c r="Z194" s="108"/>
      <c r="AA194" s="127"/>
      <c r="AB194" s="107"/>
      <c r="AC194" s="108"/>
      <c r="AD194" s="109"/>
      <c r="AE194" s="131"/>
      <c r="AF194" s="108"/>
      <c r="AG194" s="127"/>
      <c r="AH194" s="141"/>
      <c r="AI194" s="108"/>
      <c r="AJ194" s="109"/>
      <c r="AK194" s="156"/>
      <c r="AL194" s="146"/>
      <c r="AM194" s="110"/>
    </row>
    <row r="195" spans="1:48" ht="11.1" customHeight="1">
      <c r="A195" s="42">
        <v>74</v>
      </c>
      <c r="B195" s="64" t="s">
        <v>128</v>
      </c>
      <c r="C195" s="78">
        <v>654</v>
      </c>
      <c r="D195" s="44"/>
      <c r="E195" s="44"/>
      <c r="F195" s="48">
        <v>1</v>
      </c>
      <c r="G195" s="44">
        <v>5</v>
      </c>
      <c r="H195" s="44"/>
      <c r="I195" s="44">
        <v>1170</v>
      </c>
      <c r="J195" s="44"/>
      <c r="K195" s="44"/>
      <c r="L195" s="44"/>
      <c r="M195" s="79">
        <f>SUM(I195:L195)</f>
        <v>1170</v>
      </c>
      <c r="N195" s="69">
        <f>A195</f>
        <v>74</v>
      </c>
      <c r="O195" s="42">
        <v>1</v>
      </c>
      <c r="P195" s="43">
        <f>D195</f>
        <v>0</v>
      </c>
      <c r="Q195" s="43">
        <f>IF((D195)&gt;0,M195,)</f>
        <v>0</v>
      </c>
      <c r="R195" s="43">
        <f>E195*0.5</f>
        <v>0</v>
      </c>
      <c r="S195" s="43">
        <f>IF((E195)&gt;0,M195,)</f>
        <v>0</v>
      </c>
      <c r="T195" s="43">
        <f t="shared" si="75"/>
        <v>5</v>
      </c>
      <c r="U195" s="43">
        <f>IF((F195)&gt;0,M195,)</f>
        <v>1170</v>
      </c>
      <c r="V195" s="43">
        <f>H195*10</f>
        <v>0</v>
      </c>
      <c r="W195" s="43"/>
      <c r="X195" s="84">
        <f>P195*Q195+R195*S195+T195*U195+V195*W195</f>
        <v>5850</v>
      </c>
      <c r="Y195" s="95">
        <f>X195</f>
        <v>5850</v>
      </c>
      <c r="Z195" s="37">
        <f>Y195/$Y$205%</f>
        <v>0.71730107752158589</v>
      </c>
      <c r="AA195" s="83">
        <f>Z195</f>
        <v>0.71730107752158589</v>
      </c>
      <c r="AB195" s="95"/>
      <c r="AC195" s="37">
        <f>AB195/$AB$205%</f>
        <v>0</v>
      </c>
      <c r="AD195" s="75">
        <f>AC195</f>
        <v>0</v>
      </c>
      <c r="AE195" s="132"/>
      <c r="AF195" s="37">
        <f>AE195/$AE$205%</f>
        <v>0</v>
      </c>
      <c r="AG195" s="83">
        <f>AF195</f>
        <v>0</v>
      </c>
      <c r="AH195" s="72"/>
      <c r="AI195" s="37">
        <f>AH195/$AH$205%</f>
        <v>0</v>
      </c>
      <c r="AJ195" s="75">
        <f>AI195</f>
        <v>0</v>
      </c>
      <c r="AK195" s="155">
        <f>AA195*0.7358+AD195*0.1352+AG195*0.066+AJ195*0.063</f>
        <v>0.5277901328403829</v>
      </c>
      <c r="AL195" s="145"/>
      <c r="AM195" s="46"/>
    </row>
    <row r="196" spans="1:48" s="111" customFormat="1" ht="5.0999999999999996" customHeight="1">
      <c r="A196" s="98"/>
      <c r="B196" s="99"/>
      <c r="C196" s="100"/>
      <c r="D196" s="101"/>
      <c r="E196" s="101"/>
      <c r="F196" s="102"/>
      <c r="G196" s="101"/>
      <c r="H196" s="101"/>
      <c r="I196" s="101"/>
      <c r="J196" s="101"/>
      <c r="K196" s="101"/>
      <c r="L196" s="101"/>
      <c r="M196" s="103"/>
      <c r="N196" s="104"/>
      <c r="O196" s="98"/>
      <c r="P196" s="105"/>
      <c r="Q196" s="105"/>
      <c r="R196" s="105"/>
      <c r="S196" s="105"/>
      <c r="T196" s="105">
        <f t="shared" si="75"/>
        <v>0</v>
      </c>
      <c r="U196" s="105"/>
      <c r="V196" s="105"/>
      <c r="W196" s="105"/>
      <c r="X196" s="106"/>
      <c r="Y196" s="107"/>
      <c r="Z196" s="108"/>
      <c r="AA196" s="127"/>
      <c r="AB196" s="107"/>
      <c r="AC196" s="108"/>
      <c r="AD196" s="109"/>
      <c r="AE196" s="131"/>
      <c r="AF196" s="108"/>
      <c r="AG196" s="127"/>
      <c r="AH196" s="141"/>
      <c r="AI196" s="108"/>
      <c r="AJ196" s="109"/>
      <c r="AK196" s="156"/>
      <c r="AL196" s="146"/>
      <c r="AM196" s="110"/>
    </row>
    <row r="197" spans="1:48" ht="11.1" customHeight="1">
      <c r="A197" s="42">
        <v>75</v>
      </c>
      <c r="B197" s="64" t="s">
        <v>129</v>
      </c>
      <c r="C197" s="78">
        <v>655</v>
      </c>
      <c r="D197" s="44"/>
      <c r="E197" s="44"/>
      <c r="F197" s="48">
        <v>1</v>
      </c>
      <c r="G197" s="44">
        <v>5</v>
      </c>
      <c r="H197" s="44"/>
      <c r="I197" s="44">
        <v>1170</v>
      </c>
      <c r="J197" s="44"/>
      <c r="K197" s="44"/>
      <c r="L197" s="44"/>
      <c r="M197" s="79">
        <f>SUM(I197:L197)</f>
        <v>1170</v>
      </c>
      <c r="N197" s="69">
        <f>A197</f>
        <v>75</v>
      </c>
      <c r="O197" s="42">
        <v>1</v>
      </c>
      <c r="P197" s="43">
        <f>D197</f>
        <v>0</v>
      </c>
      <c r="Q197" s="43">
        <f>IF((D197)&gt;0,M197,)</f>
        <v>0</v>
      </c>
      <c r="R197" s="43">
        <f>E197*0.5</f>
        <v>0</v>
      </c>
      <c r="S197" s="43">
        <f>IF((E197)&gt;0,M197,)</f>
        <v>0</v>
      </c>
      <c r="T197" s="43">
        <f t="shared" si="75"/>
        <v>5</v>
      </c>
      <c r="U197" s="43">
        <f>IF((F197)&gt;0,M197,)</f>
        <v>1170</v>
      </c>
      <c r="V197" s="43">
        <f>H197*10</f>
        <v>0</v>
      </c>
      <c r="W197" s="43"/>
      <c r="X197" s="84">
        <f>P197*Q197+R197*S197+T197*U197+V197*W197</f>
        <v>5850</v>
      </c>
      <c r="Y197" s="95">
        <f>X197</f>
        <v>5850</v>
      </c>
      <c r="Z197" s="37">
        <f>Y197/$Y$205%</f>
        <v>0.71730107752158589</v>
      </c>
      <c r="AA197" s="83">
        <f>Z197</f>
        <v>0.71730107752158589</v>
      </c>
      <c r="AB197" s="95"/>
      <c r="AC197" s="37">
        <f>AB197/$AB$205%</f>
        <v>0</v>
      </c>
      <c r="AD197" s="75">
        <f>AC197</f>
        <v>0</v>
      </c>
      <c r="AE197" s="132"/>
      <c r="AF197" s="37">
        <f>AE197/$AE$205%</f>
        <v>0</v>
      </c>
      <c r="AG197" s="83">
        <f>AF197</f>
        <v>0</v>
      </c>
      <c r="AH197" s="72"/>
      <c r="AI197" s="37">
        <f>AH197/$AH$205%</f>
        <v>0</v>
      </c>
      <c r="AJ197" s="75">
        <f>AI197</f>
        <v>0</v>
      </c>
      <c r="AK197" s="155">
        <f>AA197*0.7358+AD197*0.1352+AG197*0.066+AJ197*0.063</f>
        <v>0.5277901328403829</v>
      </c>
      <c r="AL197" s="145"/>
      <c r="AM197" s="46"/>
    </row>
    <row r="198" spans="1:48" s="111" customFormat="1" ht="5.0999999999999996" customHeight="1">
      <c r="A198" s="98"/>
      <c r="B198" s="99"/>
      <c r="C198" s="100"/>
      <c r="D198" s="101"/>
      <c r="E198" s="101"/>
      <c r="F198" s="102"/>
      <c r="G198" s="101"/>
      <c r="H198" s="101"/>
      <c r="I198" s="101"/>
      <c r="J198" s="101"/>
      <c r="K198" s="101"/>
      <c r="L198" s="101"/>
      <c r="M198" s="103"/>
      <c r="N198" s="104"/>
      <c r="O198" s="98"/>
      <c r="P198" s="105"/>
      <c r="Q198" s="105"/>
      <c r="R198" s="105"/>
      <c r="S198" s="105"/>
      <c r="T198" s="105">
        <f t="shared" si="75"/>
        <v>0</v>
      </c>
      <c r="U198" s="105"/>
      <c r="V198" s="105"/>
      <c r="W198" s="105"/>
      <c r="X198" s="106"/>
      <c r="Y198" s="107"/>
      <c r="Z198" s="108"/>
      <c r="AA198" s="127"/>
      <c r="AB198" s="107"/>
      <c r="AC198" s="108"/>
      <c r="AD198" s="109"/>
      <c r="AE198" s="131"/>
      <c r="AF198" s="108"/>
      <c r="AG198" s="127"/>
      <c r="AH198" s="141"/>
      <c r="AI198" s="108"/>
      <c r="AJ198" s="109"/>
      <c r="AK198" s="156"/>
      <c r="AL198" s="146"/>
      <c r="AM198" s="110"/>
    </row>
    <row r="199" spans="1:48" ht="11.1" customHeight="1">
      <c r="A199" s="42">
        <v>76</v>
      </c>
      <c r="B199" s="64" t="s">
        <v>130</v>
      </c>
      <c r="C199" s="78">
        <v>656</v>
      </c>
      <c r="D199" s="44"/>
      <c r="E199" s="44"/>
      <c r="F199" s="48">
        <v>1</v>
      </c>
      <c r="G199" s="44">
        <v>5</v>
      </c>
      <c r="H199" s="44"/>
      <c r="I199" s="44">
        <v>1170</v>
      </c>
      <c r="J199" s="44"/>
      <c r="K199" s="44"/>
      <c r="L199" s="44"/>
      <c r="M199" s="79">
        <f>SUM(I199:L199)</f>
        <v>1170</v>
      </c>
      <c r="N199" s="69">
        <f>A199</f>
        <v>76</v>
      </c>
      <c r="O199" s="42">
        <v>1</v>
      </c>
      <c r="P199" s="43">
        <f>D199</f>
        <v>0</v>
      </c>
      <c r="Q199" s="43">
        <f>IF((D199)&gt;0,M199,)</f>
        <v>0</v>
      </c>
      <c r="R199" s="43">
        <f>E199*0.5</f>
        <v>0</v>
      </c>
      <c r="S199" s="43">
        <f>IF((E199)&gt;0,M199,)</f>
        <v>0</v>
      </c>
      <c r="T199" s="43">
        <f t="shared" si="75"/>
        <v>5</v>
      </c>
      <c r="U199" s="43">
        <f>IF((F199)&gt;0,M199,)</f>
        <v>1170</v>
      </c>
      <c r="V199" s="43">
        <f>H199*10</f>
        <v>0</v>
      </c>
      <c r="W199" s="43"/>
      <c r="X199" s="84">
        <f>P199*Q199+R199*S199+T199*U199+V199*W199</f>
        <v>5850</v>
      </c>
      <c r="Y199" s="95">
        <f>X199</f>
        <v>5850</v>
      </c>
      <c r="Z199" s="37">
        <f>Y199/$Y$205%</f>
        <v>0.71730107752158589</v>
      </c>
      <c r="AA199" s="83">
        <f>Z199</f>
        <v>0.71730107752158589</v>
      </c>
      <c r="AB199" s="95"/>
      <c r="AC199" s="37">
        <f>AB199/$AB$205%</f>
        <v>0</v>
      </c>
      <c r="AD199" s="75">
        <f>AC199</f>
        <v>0</v>
      </c>
      <c r="AE199" s="132"/>
      <c r="AF199" s="37">
        <f>AE199/$AE$205%</f>
        <v>0</v>
      </c>
      <c r="AG199" s="83">
        <f>AF199</f>
        <v>0</v>
      </c>
      <c r="AH199" s="72"/>
      <c r="AI199" s="37">
        <f>AH199/$AH$205%</f>
        <v>0</v>
      </c>
      <c r="AJ199" s="75">
        <f>AI199</f>
        <v>0</v>
      </c>
      <c r="AK199" s="155">
        <f>AA199*0.7358+AD199*0.1352+AG199*0.066+AJ199*0.063</f>
        <v>0.5277901328403829</v>
      </c>
      <c r="AL199" s="145"/>
      <c r="AM199" s="46"/>
    </row>
    <row r="200" spans="1:48" s="111" customFormat="1" ht="5.0999999999999996" customHeight="1">
      <c r="A200" s="98"/>
      <c r="B200" s="99"/>
      <c r="C200" s="100"/>
      <c r="D200" s="101"/>
      <c r="E200" s="101"/>
      <c r="F200" s="102"/>
      <c r="G200" s="101"/>
      <c r="H200" s="101"/>
      <c r="I200" s="101"/>
      <c r="J200" s="101"/>
      <c r="K200" s="101"/>
      <c r="L200" s="101"/>
      <c r="M200" s="103"/>
      <c r="N200" s="104"/>
      <c r="O200" s="98"/>
      <c r="P200" s="105"/>
      <c r="Q200" s="105"/>
      <c r="R200" s="105"/>
      <c r="S200" s="105"/>
      <c r="T200" s="105">
        <f t="shared" si="75"/>
        <v>0</v>
      </c>
      <c r="U200" s="105"/>
      <c r="V200" s="105"/>
      <c r="W200" s="105"/>
      <c r="X200" s="106"/>
      <c r="Y200" s="107"/>
      <c r="Z200" s="108"/>
      <c r="AA200" s="127"/>
      <c r="AB200" s="107"/>
      <c r="AC200" s="108"/>
      <c r="AD200" s="109"/>
      <c r="AE200" s="131"/>
      <c r="AF200" s="108"/>
      <c r="AG200" s="127"/>
      <c r="AH200" s="141"/>
      <c r="AI200" s="108"/>
      <c r="AJ200" s="109"/>
      <c r="AK200" s="156"/>
      <c r="AL200" s="146"/>
      <c r="AM200" s="110"/>
    </row>
    <row r="201" spans="1:48" ht="11.1" customHeight="1">
      <c r="A201" s="42">
        <v>77</v>
      </c>
      <c r="B201" s="64" t="s">
        <v>131</v>
      </c>
      <c r="C201" s="78">
        <v>657</v>
      </c>
      <c r="D201" s="44">
        <v>6.4600000000000005E-2</v>
      </c>
      <c r="E201" s="44"/>
      <c r="F201" s="48"/>
      <c r="G201" s="44">
        <v>0</v>
      </c>
      <c r="H201" s="44"/>
      <c r="I201" s="44">
        <v>1170</v>
      </c>
      <c r="J201" s="44"/>
      <c r="K201" s="44"/>
      <c r="L201" s="44"/>
      <c r="M201" s="79">
        <f>SUM(I201:L201)</f>
        <v>1170</v>
      </c>
      <c r="N201" s="69">
        <f>A201</f>
        <v>77</v>
      </c>
      <c r="O201" s="42">
        <v>1</v>
      </c>
      <c r="P201" s="43">
        <f>D201</f>
        <v>6.4600000000000005E-2</v>
      </c>
      <c r="Q201" s="43">
        <f>IF((D201)&gt;0,M201,)</f>
        <v>1170</v>
      </c>
      <c r="R201" s="43">
        <f>E201*0.5</f>
        <v>0</v>
      </c>
      <c r="S201" s="43">
        <f>IF((E201)&gt;0,M201,)</f>
        <v>0</v>
      </c>
      <c r="T201" s="43">
        <f t="shared" si="75"/>
        <v>0</v>
      </c>
      <c r="U201" s="43">
        <f>IF((F201)&gt;0,M201,)</f>
        <v>0</v>
      </c>
      <c r="V201" s="43">
        <f>H201*10</f>
        <v>0</v>
      </c>
      <c r="W201" s="43"/>
      <c r="X201" s="84">
        <f>P201*Q201+R201*S201+T201*U201+V201*W201</f>
        <v>75.582000000000008</v>
      </c>
      <c r="Y201" s="95">
        <f>X201</f>
        <v>75.582000000000008</v>
      </c>
      <c r="Z201" s="37">
        <f>Y201/$Y$205%</f>
        <v>9.2675299215788914E-3</v>
      </c>
      <c r="AA201" s="83">
        <f>Z201</f>
        <v>9.2675299215788914E-3</v>
      </c>
      <c r="AB201" s="95"/>
      <c r="AC201" s="37">
        <f>AB201/$AB$205%</f>
        <v>0</v>
      </c>
      <c r="AD201" s="75">
        <f>AC201</f>
        <v>0</v>
      </c>
      <c r="AE201" s="132"/>
      <c r="AF201" s="37">
        <f>AE201/$AE$205%</f>
        <v>0</v>
      </c>
      <c r="AG201" s="83">
        <f>AF201</f>
        <v>0</v>
      </c>
      <c r="AH201" s="72"/>
      <c r="AI201" s="37">
        <f>AH201/$AH$205%</f>
        <v>0</v>
      </c>
      <c r="AJ201" s="75">
        <f>AI201</f>
        <v>0</v>
      </c>
      <c r="AK201" s="155">
        <f>AA201*0.7358+AD201*0.1352+AG201*0.066+AJ201*0.063</f>
        <v>6.8190485162977488E-3</v>
      </c>
      <c r="AL201" s="145"/>
      <c r="AM201" s="46"/>
    </row>
    <row r="202" spans="1:48" s="111" customFormat="1" ht="5.0999999999999996" customHeight="1">
      <c r="A202" s="98"/>
      <c r="B202" s="99"/>
      <c r="C202" s="100"/>
      <c r="D202" s="101"/>
      <c r="E202" s="101"/>
      <c r="F202" s="102"/>
      <c r="G202" s="101"/>
      <c r="H202" s="101"/>
      <c r="I202" s="101"/>
      <c r="J202" s="101"/>
      <c r="K202" s="101"/>
      <c r="L202" s="101"/>
      <c r="M202" s="103"/>
      <c r="N202" s="104"/>
      <c r="O202" s="98"/>
      <c r="P202" s="105"/>
      <c r="Q202" s="105"/>
      <c r="R202" s="105"/>
      <c r="S202" s="105"/>
      <c r="T202" s="105">
        <f t="shared" si="75"/>
        <v>0</v>
      </c>
      <c r="U202" s="105"/>
      <c r="V202" s="105"/>
      <c r="W202" s="105"/>
      <c r="X202" s="106"/>
      <c r="Y202" s="107"/>
      <c r="Z202" s="108"/>
      <c r="AA202" s="127"/>
      <c r="AB202" s="107"/>
      <c r="AC202" s="108"/>
      <c r="AD202" s="109"/>
      <c r="AE202" s="131"/>
      <c r="AF202" s="108"/>
      <c r="AG202" s="127"/>
      <c r="AH202" s="141"/>
      <c r="AI202" s="108"/>
      <c r="AJ202" s="109"/>
      <c r="AK202" s="156"/>
      <c r="AL202" s="146"/>
      <c r="AM202" s="110"/>
    </row>
    <row r="203" spans="1:48" ht="11.1" customHeight="1">
      <c r="A203" s="42"/>
      <c r="B203" s="64"/>
      <c r="C203" s="78"/>
      <c r="D203" s="44"/>
      <c r="E203" s="44"/>
      <c r="F203" s="48"/>
      <c r="G203" s="44"/>
      <c r="H203" s="44"/>
      <c r="I203" s="44"/>
      <c r="J203" s="44"/>
      <c r="K203" s="44"/>
      <c r="L203" s="44"/>
      <c r="M203" s="79">
        <f>SUM(I203:L203)</f>
        <v>0</v>
      </c>
      <c r="N203" s="69">
        <f>A203</f>
        <v>0</v>
      </c>
      <c r="O203" s="42"/>
      <c r="P203" s="43">
        <f>D203</f>
        <v>0</v>
      </c>
      <c r="Q203" s="43">
        <f>IF((D203)&gt;0,M203,)</f>
        <v>0</v>
      </c>
      <c r="R203" s="43">
        <f>E203*0.5</f>
        <v>0</v>
      </c>
      <c r="S203" s="43">
        <f>IF((E203)&gt;0,M203,)</f>
        <v>0</v>
      </c>
      <c r="T203" s="43">
        <f>G203</f>
        <v>0</v>
      </c>
      <c r="U203" s="43">
        <f>IF((F203)&gt;0,M203,)</f>
        <v>0</v>
      </c>
      <c r="V203" s="43">
        <f>H203*10</f>
        <v>0</v>
      </c>
      <c r="W203" s="43"/>
      <c r="X203" s="84">
        <f>P203*Q203+R203*S203+T203*U203+V203*W203</f>
        <v>0</v>
      </c>
      <c r="Y203" s="95">
        <f>X203</f>
        <v>0</v>
      </c>
      <c r="Z203" s="37">
        <f>Y203/$Y$205%</f>
        <v>0</v>
      </c>
      <c r="AA203" s="83">
        <f>Z203</f>
        <v>0</v>
      </c>
      <c r="AB203" s="95"/>
      <c r="AC203" s="37">
        <f>AB203/$AB$205%</f>
        <v>0</v>
      </c>
      <c r="AD203" s="75">
        <f>AC203</f>
        <v>0</v>
      </c>
      <c r="AE203" s="132"/>
      <c r="AF203" s="37">
        <f>AE203/$AE$205%</f>
        <v>0</v>
      </c>
      <c r="AG203" s="83">
        <f>AF203</f>
        <v>0</v>
      </c>
      <c r="AH203" s="72"/>
      <c r="AI203" s="37">
        <f>AH203/$AH$205%</f>
        <v>0</v>
      </c>
      <c r="AJ203" s="75">
        <f>AI203</f>
        <v>0</v>
      </c>
      <c r="AK203" s="155">
        <f>AA203*0.7358+AD203*0.1352+AG203*0.066+AJ203*0.063</f>
        <v>0</v>
      </c>
      <c r="AL203" s="145"/>
      <c r="AM203" s="46"/>
    </row>
    <row r="204" spans="1:48" ht="5.25" customHeight="1">
      <c r="A204" s="42"/>
      <c r="B204" s="64"/>
      <c r="C204" s="78"/>
      <c r="D204" s="44"/>
      <c r="E204" s="44"/>
      <c r="F204" s="48"/>
      <c r="G204" s="44"/>
      <c r="H204" s="44"/>
      <c r="I204" s="44"/>
      <c r="J204" s="44"/>
      <c r="K204" s="44"/>
      <c r="L204" s="44"/>
      <c r="M204" s="79">
        <f>SUM(I204:L204)</f>
        <v>0</v>
      </c>
      <c r="N204" s="69"/>
      <c r="O204" s="42"/>
      <c r="P204" s="43">
        <f>D204</f>
        <v>0</v>
      </c>
      <c r="Q204" s="43">
        <f>IF((D204)&gt;0,M204,)</f>
        <v>0</v>
      </c>
      <c r="R204" s="43">
        <f>E204*0.5*2/3</f>
        <v>0</v>
      </c>
      <c r="S204" s="43">
        <f>IF((E204)&gt;0,M204,)</f>
        <v>0</v>
      </c>
      <c r="T204" s="43">
        <f>G204</f>
        <v>0</v>
      </c>
      <c r="U204" s="43">
        <f>IF((F204)&gt;0,M204,)</f>
        <v>0</v>
      </c>
      <c r="V204" s="43"/>
      <c r="W204" s="43"/>
      <c r="X204" s="84">
        <f>P204*Q204+R204*S204+T204*U204+V204*W204</f>
        <v>0</v>
      </c>
      <c r="Y204" s="95"/>
      <c r="Z204" s="37"/>
      <c r="AA204" s="83"/>
      <c r="AB204" s="95"/>
      <c r="AC204" s="37"/>
      <c r="AD204" s="75"/>
      <c r="AE204" s="132"/>
      <c r="AF204" s="37"/>
      <c r="AG204" s="83"/>
      <c r="AH204" s="72"/>
      <c r="AI204" s="37"/>
      <c r="AJ204" s="75">
        <f>AI204</f>
        <v>0</v>
      </c>
      <c r="AK204" s="155"/>
      <c r="AL204" s="145"/>
      <c r="AM204" s="46"/>
    </row>
    <row r="205" spans="1:48" ht="11.1" customHeight="1">
      <c r="A205" s="55" t="s">
        <v>28</v>
      </c>
      <c r="B205" s="62"/>
      <c r="C205" s="82"/>
      <c r="D205" s="44"/>
      <c r="E205" s="43"/>
      <c r="F205" s="43"/>
      <c r="G205" s="43"/>
      <c r="H205" s="43"/>
      <c r="I205" s="43"/>
      <c r="J205" s="43"/>
      <c r="K205" s="43"/>
      <c r="L205" s="43"/>
      <c r="M205" s="79"/>
      <c r="N205" s="71"/>
      <c r="O205" s="43"/>
      <c r="P205" s="43">
        <f>D205</f>
        <v>0</v>
      </c>
      <c r="Q205" s="43">
        <f>IF((D205)&gt;0,M205,)</f>
        <v>0</v>
      </c>
      <c r="R205" s="43"/>
      <c r="S205" s="43"/>
      <c r="T205" s="43"/>
      <c r="U205" s="43"/>
      <c r="V205" s="43"/>
      <c r="W205" s="43"/>
      <c r="X205" s="84">
        <f>SUM(X12:X204)</f>
        <v>830230.10200000019</v>
      </c>
      <c r="Y205" s="95">
        <f>SUM(Y12:Y204)</f>
        <v>815557.11866666679</v>
      </c>
      <c r="Z205" s="37">
        <f>SUM(Z12:Z204)</f>
        <v>99.999999999999915</v>
      </c>
      <c r="AA205" s="83">
        <f>Z205</f>
        <v>99.999999999999915</v>
      </c>
      <c r="AB205" s="95">
        <f>SUM(AB12:AB204)</f>
        <v>5249.5833333333339</v>
      </c>
      <c r="AC205" s="56">
        <f>AA205</f>
        <v>99.999999999999915</v>
      </c>
      <c r="AD205" s="75">
        <f>AC205</f>
        <v>99.999999999999915</v>
      </c>
      <c r="AE205" s="71">
        <f>SUM(AE12:AE204)</f>
        <v>2703.4</v>
      </c>
      <c r="AF205" s="37">
        <v>100</v>
      </c>
      <c r="AG205" s="83">
        <f>AF205</f>
        <v>100</v>
      </c>
      <c r="AH205" s="72">
        <f>SUM(AH12:AH175)</f>
        <v>6720</v>
      </c>
      <c r="AI205" s="37">
        <f>SUM(AI12:AI204)</f>
        <v>100</v>
      </c>
      <c r="AJ205" s="75">
        <f>SUM(AJ12:AJ204)</f>
        <v>100</v>
      </c>
      <c r="AK205" s="151">
        <f>SUM(AK12:AK204)</f>
        <v>99.999999999999901</v>
      </c>
      <c r="AL205" s="148"/>
      <c r="AM205" s="57"/>
      <c r="AN205" s="21"/>
      <c r="AO205" s="21"/>
      <c r="AP205" s="21"/>
      <c r="AQ205" s="21"/>
      <c r="AR205" s="21"/>
      <c r="AS205" s="21"/>
      <c r="AT205" s="21"/>
      <c r="AU205" s="21"/>
      <c r="AV205" s="21"/>
    </row>
    <row r="206" spans="1:48" ht="3.75" customHeight="1">
      <c r="A206" s="22"/>
      <c r="P206" s="20">
        <f>D206</f>
        <v>0</v>
      </c>
      <c r="Q206" s="20">
        <f>IF((D206)&gt;0,M206,)</f>
        <v>0</v>
      </c>
      <c r="X206" s="23"/>
    </row>
    <row r="207" spans="1:48" s="18" customFormat="1" ht="12.75">
      <c r="A207" s="24"/>
      <c r="B207" s="19" t="s">
        <v>36</v>
      </c>
      <c r="P207" s="20"/>
      <c r="Q207" s="20"/>
      <c r="X207" s="25"/>
    </row>
    <row r="208" spans="1:48" s="18" customFormat="1" ht="12.75">
      <c r="A208" s="24"/>
      <c r="B208" s="18" t="s">
        <v>41</v>
      </c>
      <c r="D208" s="18" t="s">
        <v>100</v>
      </c>
      <c r="P208" s="20"/>
      <c r="Q208" s="20"/>
      <c r="X208" s="25"/>
      <c r="AK208" s="18" t="s">
        <v>447</v>
      </c>
    </row>
    <row r="209" spans="16:17">
      <c r="P209" s="20">
        <f>D209</f>
        <v>0</v>
      </c>
      <c r="Q209" s="20">
        <f>IF((D209)&gt;0,M209,)</f>
        <v>0</v>
      </c>
    </row>
    <row r="210" spans="16:17">
      <c r="P210" s="20">
        <f>D210</f>
        <v>0</v>
      </c>
      <c r="Q210" s="20">
        <f>IF((D210)&gt;0,M210,)</f>
        <v>0</v>
      </c>
    </row>
    <row r="211" spans="16:17">
      <c r="P211" s="20">
        <f>D211</f>
        <v>0</v>
      </c>
      <c r="Q211" s="20">
        <f>IF((D211)&gt;0,M211,)</f>
        <v>0</v>
      </c>
    </row>
    <row r="212" spans="16:17" s="26" customFormat="1">
      <c r="P212" s="27">
        <f>D212</f>
        <v>0</v>
      </c>
      <c r="Q212" s="27">
        <f>IF((D212)&gt;0,M212,)</f>
        <v>0</v>
      </c>
    </row>
    <row r="213" spans="16:17">
      <c r="Q213" s="20">
        <f>IF((D213)&gt;0,M213,)</f>
        <v>0</v>
      </c>
    </row>
  </sheetData>
  <phoneticPr fontId="0" type="noConversion"/>
  <printOptions horizontalCentered="1" gridLines="1" gridLinesSet="0"/>
  <pageMargins left="0.15748031496062992" right="0.15748031496062992" top="0.78740157480314965" bottom="0.39370078740157483" header="0.51181102362204722" footer="0.51181102362204722"/>
  <pageSetup paperSize="8" scale="59" pageOrder="overThenDown" orientation="landscape" copies="2" r:id="rId1"/>
  <headerFooter alignWithMargins="0">
    <oddHeader>&amp;C&amp;F&amp;RSeite &amp;P</oddHeader>
  </headerFooter>
  <rowBreaks count="1" manualBreakCount="1">
    <brk id="101" max="4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86"/>
  <sheetViews>
    <sheetView tabSelected="1" topLeftCell="G31" zoomScaleNormal="100" workbookViewId="0">
      <selection activeCell="M38" sqref="M38"/>
    </sheetView>
  </sheetViews>
  <sheetFormatPr baseColWidth="10" defaultRowHeight="12.75"/>
  <cols>
    <col min="1" max="1" width="16.25" customWidth="1"/>
    <col min="2" max="2" width="31.125" bestFit="1" customWidth="1"/>
    <col min="3" max="3" width="24.625" bestFit="1" customWidth="1"/>
    <col min="4" max="4" width="11.625" bestFit="1" customWidth="1"/>
    <col min="5" max="5" width="11.25" bestFit="1" customWidth="1"/>
    <col min="6" max="6" width="33.5" bestFit="1" customWidth="1"/>
    <col min="7" max="7" width="5.875" customWidth="1"/>
    <col min="8" max="8" width="16.125" bestFit="1" customWidth="1"/>
    <col min="9" max="9" width="38.5" bestFit="1" customWidth="1"/>
    <col min="10" max="10" width="12.75" customWidth="1"/>
    <col min="11" max="11" width="13.625" customWidth="1"/>
    <col min="12" max="12" width="8.125" bestFit="1" customWidth="1"/>
    <col min="13" max="13" width="31.875" bestFit="1" customWidth="1"/>
    <col min="14" max="14" width="36" bestFit="1" customWidth="1"/>
  </cols>
  <sheetData>
    <row r="1" spans="1:256" s="29" customFormat="1">
      <c r="A1" t="s">
        <v>456</v>
      </c>
      <c r="B1"/>
      <c r="C1"/>
      <c r="D1"/>
      <c r="E1"/>
      <c r="F1"/>
      <c r="G1"/>
      <c r="H1"/>
      <c r="I1"/>
      <c r="J1"/>
      <c r="K1" s="34" t="s">
        <v>450</v>
      </c>
      <c r="L1" s="35">
        <v>20</v>
      </c>
      <c r="M1" s="35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s="29" customFormat="1">
      <c r="A2" t="s">
        <v>457</v>
      </c>
      <c r="B2"/>
      <c r="C2"/>
      <c r="D2"/>
      <c r="E2"/>
      <c r="F2"/>
      <c r="G2"/>
      <c r="H2"/>
      <c r="I2"/>
      <c r="J2"/>
      <c r="K2" s="34" t="s">
        <v>449</v>
      </c>
      <c r="L2" s="35">
        <v>20</v>
      </c>
      <c r="M2" s="35"/>
      <c r="N2" s="3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29" customFormat="1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s="30" customFormat="1">
      <c r="A4" t="s">
        <v>422</v>
      </c>
      <c r="B4" t="s">
        <v>136</v>
      </c>
      <c r="C4" t="s">
        <v>137</v>
      </c>
      <c r="D4" t="s">
        <v>138</v>
      </c>
      <c r="E4" t="s">
        <v>139</v>
      </c>
      <c r="F4" t="s">
        <v>140</v>
      </c>
      <c r="G4" t="s">
        <v>141</v>
      </c>
      <c r="H4" t="s">
        <v>142</v>
      </c>
      <c r="I4" t="s">
        <v>143</v>
      </c>
      <c r="J4" s="33" t="s">
        <v>451</v>
      </c>
      <c r="K4" s="33" t="s">
        <v>448</v>
      </c>
      <c r="L4" t="s">
        <v>144</v>
      </c>
      <c r="M4" s="33" t="s">
        <v>452</v>
      </c>
      <c r="N4" s="33" t="s">
        <v>453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s="31" customFormat="1">
      <c r="A5">
        <v>1</v>
      </c>
      <c r="B5" t="s">
        <v>145</v>
      </c>
      <c r="C5" t="s">
        <v>146</v>
      </c>
      <c r="D5" t="s">
        <v>147</v>
      </c>
      <c r="E5" t="s">
        <v>148</v>
      </c>
      <c r="F5" t="s">
        <v>149</v>
      </c>
      <c r="G5">
        <v>9055</v>
      </c>
      <c r="H5" t="s">
        <v>150</v>
      </c>
      <c r="I5" t="s">
        <v>151</v>
      </c>
      <c r="J5" s="32">
        <f>Perimeter_15.03.2008!AK12</f>
        <v>1.8494019176686392</v>
      </c>
      <c r="K5" s="32">
        <f>ROUND(IF(J5*$L$1&lt;$L$2,$L$2,J5*$L$1),1)</f>
        <v>37</v>
      </c>
      <c r="L5">
        <v>85</v>
      </c>
      <c r="M5"/>
      <c r="N5" t="s">
        <v>152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s="31" customFormat="1">
      <c r="A6">
        <v>2</v>
      </c>
      <c r="B6" t="s">
        <v>424</v>
      </c>
      <c r="C6" t="s">
        <v>423</v>
      </c>
      <c r="D6" t="s">
        <v>155</v>
      </c>
      <c r="E6"/>
      <c r="F6" t="s">
        <v>156</v>
      </c>
      <c r="G6">
        <v>9055</v>
      </c>
      <c r="H6" t="s">
        <v>150</v>
      </c>
      <c r="I6" t="s">
        <v>190</v>
      </c>
      <c r="J6" s="32">
        <f>Perimeter_15.03.2008!AK16</f>
        <v>5.2787498127375621</v>
      </c>
      <c r="K6" s="32">
        <f t="shared" ref="K6:K69" si="0">ROUND(IF(J6*$L$1&lt;$L$2,$L$2,J6*$L$1),1)</f>
        <v>105.6</v>
      </c>
      <c r="L6">
        <v>87</v>
      </c>
      <c r="M6"/>
      <c r="N6" t="s">
        <v>158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s="31" customFormat="1">
      <c r="A7">
        <v>3</v>
      </c>
      <c r="B7" t="s">
        <v>368</v>
      </c>
      <c r="C7" t="s">
        <v>50</v>
      </c>
      <c r="D7"/>
      <c r="E7"/>
      <c r="F7" t="s">
        <v>369</v>
      </c>
      <c r="G7">
        <v>9055</v>
      </c>
      <c r="H7" t="s">
        <v>150</v>
      </c>
      <c r="I7" t="s">
        <v>283</v>
      </c>
      <c r="J7" s="32">
        <f>Perimeter_15.03.2008!AK20</f>
        <v>0.56827659815869436</v>
      </c>
      <c r="K7" s="32">
        <f t="shared" si="0"/>
        <v>20</v>
      </c>
      <c r="L7" t="s">
        <v>370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s="31" customFormat="1">
      <c r="A8">
        <v>4</v>
      </c>
      <c r="B8" t="s">
        <v>153</v>
      </c>
      <c r="C8" t="s">
        <v>159</v>
      </c>
      <c r="D8" t="s">
        <v>160</v>
      </c>
      <c r="E8" t="s">
        <v>161</v>
      </c>
      <c r="F8" t="s">
        <v>162</v>
      </c>
      <c r="G8">
        <v>8005</v>
      </c>
      <c r="H8" t="s">
        <v>163</v>
      </c>
      <c r="I8" t="s">
        <v>151</v>
      </c>
      <c r="J8" s="32">
        <f>Perimeter_15.03.2008!AK25</f>
        <v>0.5277901328403829</v>
      </c>
      <c r="K8" s="32">
        <f t="shared" si="0"/>
        <v>20</v>
      </c>
      <c r="L8">
        <v>190</v>
      </c>
      <c r="M8"/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s="31" customFormat="1">
      <c r="A9">
        <v>5</v>
      </c>
      <c r="B9" t="s">
        <v>165</v>
      </c>
      <c r="C9" t="s">
        <v>166</v>
      </c>
      <c r="D9" t="s">
        <v>167</v>
      </c>
      <c r="E9" t="s">
        <v>168</v>
      </c>
      <c r="F9" t="s">
        <v>169</v>
      </c>
      <c r="G9">
        <v>9552</v>
      </c>
      <c r="H9" t="s">
        <v>170</v>
      </c>
      <c r="I9" t="s">
        <v>175</v>
      </c>
      <c r="J9" s="32">
        <f>Perimeter_15.03.2008!AK27</f>
        <v>0.70547947756331186</v>
      </c>
      <c r="K9" s="32">
        <f t="shared" si="0"/>
        <v>20</v>
      </c>
      <c r="L9">
        <v>191</v>
      </c>
      <c r="M9" t="s">
        <v>460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s="31" customFormat="1">
      <c r="A10">
        <v>6</v>
      </c>
      <c r="B10" t="s">
        <v>165</v>
      </c>
      <c r="C10" t="s">
        <v>171</v>
      </c>
      <c r="D10" t="s">
        <v>172</v>
      </c>
      <c r="E10"/>
      <c r="F10" t="s">
        <v>173</v>
      </c>
      <c r="G10">
        <v>8500</v>
      </c>
      <c r="H10" t="s">
        <v>174</v>
      </c>
      <c r="I10" t="s">
        <v>175</v>
      </c>
      <c r="J10" s="32">
        <f>Perimeter_15.03.2008!AK30</f>
        <v>0.66501556737888246</v>
      </c>
      <c r="K10" s="32">
        <f t="shared" si="0"/>
        <v>20</v>
      </c>
      <c r="L10">
        <v>194</v>
      </c>
      <c r="M10"/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s="31" customFormat="1">
      <c r="A11">
        <v>7</v>
      </c>
      <c r="B11" t="s">
        <v>153</v>
      </c>
      <c r="C11" t="s">
        <v>177</v>
      </c>
      <c r="D11" t="s">
        <v>178</v>
      </c>
      <c r="E11"/>
      <c r="F11" t="s">
        <v>179</v>
      </c>
      <c r="G11">
        <v>9055</v>
      </c>
      <c r="H11" t="s">
        <v>150</v>
      </c>
      <c r="I11" t="s">
        <v>157</v>
      </c>
      <c r="J11" s="32">
        <f>Perimeter_15.03.2008!AK33</f>
        <v>1.477812371953072</v>
      </c>
      <c r="K11" s="32">
        <f t="shared" si="0"/>
        <v>29.6</v>
      </c>
      <c r="L11">
        <v>195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s="31" customFormat="1">
      <c r="A12">
        <v>8</v>
      </c>
      <c r="B12" t="s">
        <v>145</v>
      </c>
      <c r="C12" t="s">
        <v>180</v>
      </c>
      <c r="D12" t="s">
        <v>181</v>
      </c>
      <c r="E12" t="s">
        <v>182</v>
      </c>
      <c r="F12" t="s">
        <v>183</v>
      </c>
      <c r="G12">
        <v>9055</v>
      </c>
      <c r="H12" t="s">
        <v>150</v>
      </c>
      <c r="I12" t="s">
        <v>151</v>
      </c>
      <c r="J12" s="32">
        <f>Perimeter_15.03.2008!AK35</f>
        <v>0.5277901328403829</v>
      </c>
      <c r="K12" s="32">
        <f t="shared" si="0"/>
        <v>20</v>
      </c>
      <c r="L12">
        <v>196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s="31" customFormat="1">
      <c r="A13">
        <v>9</v>
      </c>
      <c r="B13" t="s">
        <v>153</v>
      </c>
      <c r="C13" t="s">
        <v>184</v>
      </c>
      <c r="D13" t="s">
        <v>185</v>
      </c>
      <c r="E13"/>
      <c r="F13" t="s">
        <v>183</v>
      </c>
      <c r="G13">
        <v>9055</v>
      </c>
      <c r="H13" t="s">
        <v>150</v>
      </c>
      <c r="I13" t="s">
        <v>157</v>
      </c>
      <c r="J13" s="32">
        <f>Perimeter_15.03.2008!AK37</f>
        <v>0.95002223911268924</v>
      </c>
      <c r="K13" s="32">
        <f t="shared" si="0"/>
        <v>20</v>
      </c>
      <c r="L13">
        <v>199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s="31" customFormat="1">
      <c r="A14">
        <v>10</v>
      </c>
      <c r="B14" t="s">
        <v>186</v>
      </c>
      <c r="C14" t="s">
        <v>187</v>
      </c>
      <c r="D14"/>
      <c r="E14"/>
      <c r="F14" t="s">
        <v>188</v>
      </c>
      <c r="G14">
        <v>8408</v>
      </c>
      <c r="H14" t="s">
        <v>189</v>
      </c>
      <c r="I14" t="s">
        <v>190</v>
      </c>
      <c r="J14" s="32">
        <f>Perimeter_15.03.2008!AK39</f>
        <v>0.97324500495766619</v>
      </c>
      <c r="K14" s="32">
        <f t="shared" si="0"/>
        <v>20</v>
      </c>
      <c r="L14">
        <v>200</v>
      </c>
      <c r="M14" t="s">
        <v>464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s="31" customFormat="1">
      <c r="A15">
        <v>11</v>
      </c>
      <c r="B15" t="s">
        <v>153</v>
      </c>
      <c r="C15" t="s">
        <v>191</v>
      </c>
      <c r="D15" t="s">
        <v>192</v>
      </c>
      <c r="E15" t="s">
        <v>193</v>
      </c>
      <c r="F15" t="s">
        <v>194</v>
      </c>
      <c r="G15">
        <v>9055</v>
      </c>
      <c r="H15" t="s">
        <v>150</v>
      </c>
      <c r="I15" t="s">
        <v>157</v>
      </c>
      <c r="J15" s="32">
        <f>Perimeter_15.03.2008!AK41</f>
        <v>0.5277901328403829</v>
      </c>
      <c r="K15" s="32">
        <f t="shared" si="0"/>
        <v>20</v>
      </c>
      <c r="L15">
        <v>201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s="31" customFormat="1">
      <c r="A16">
        <v>12</v>
      </c>
      <c r="B16" t="s">
        <v>145</v>
      </c>
      <c r="C16" t="s">
        <v>195</v>
      </c>
      <c r="D16" t="s">
        <v>196</v>
      </c>
      <c r="E16" t="s">
        <v>197</v>
      </c>
      <c r="F16" t="s">
        <v>183</v>
      </c>
      <c r="G16">
        <v>9055</v>
      </c>
      <c r="H16" t="s">
        <v>150</v>
      </c>
      <c r="I16" t="s">
        <v>151</v>
      </c>
      <c r="J16" s="32">
        <f>Perimeter_15.03.2008!AK43</f>
        <v>1.0731732701087786</v>
      </c>
      <c r="K16" s="32">
        <f t="shared" si="0"/>
        <v>21.5</v>
      </c>
      <c r="L16">
        <v>202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s="31" customFormat="1">
      <c r="A17">
        <v>13</v>
      </c>
      <c r="B17" t="s">
        <v>198</v>
      </c>
      <c r="C17" t="s">
        <v>199</v>
      </c>
      <c r="D17"/>
      <c r="E17"/>
      <c r="F17" t="s">
        <v>200</v>
      </c>
      <c r="G17">
        <v>8006</v>
      </c>
      <c r="H17" t="s">
        <v>163</v>
      </c>
      <c r="I17" t="s">
        <v>201</v>
      </c>
      <c r="J17" s="32">
        <f>Perimeter_15.03.2008!AK46</f>
        <v>0.5277901328403829</v>
      </c>
      <c r="K17" s="32">
        <f t="shared" si="0"/>
        <v>20</v>
      </c>
      <c r="L17">
        <v>203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s="31" customFormat="1">
      <c r="A18">
        <v>14</v>
      </c>
      <c r="B18" t="s">
        <v>165</v>
      </c>
      <c r="C18" t="s">
        <v>202</v>
      </c>
      <c r="D18" t="s">
        <v>203</v>
      </c>
      <c r="E18" t="s">
        <v>204</v>
      </c>
      <c r="F18" t="s">
        <v>183</v>
      </c>
      <c r="G18">
        <v>9055</v>
      </c>
      <c r="H18" t="s">
        <v>150</v>
      </c>
      <c r="I18" t="s">
        <v>175</v>
      </c>
      <c r="J18" s="32">
        <f>Perimeter_15.03.2008!AK48</f>
        <v>0.5277901328403829</v>
      </c>
      <c r="K18" s="32">
        <f t="shared" si="0"/>
        <v>20</v>
      </c>
      <c r="L18">
        <v>204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s="31" customFormat="1">
      <c r="A19">
        <v>15</v>
      </c>
      <c r="B19" t="s">
        <v>153</v>
      </c>
      <c r="C19" t="s">
        <v>371</v>
      </c>
      <c r="D19" t="s">
        <v>372</v>
      </c>
      <c r="E19"/>
      <c r="F19" t="s">
        <v>373</v>
      </c>
      <c r="G19">
        <v>9436</v>
      </c>
      <c r="H19" t="s">
        <v>374</v>
      </c>
      <c r="I19" t="s">
        <v>157</v>
      </c>
      <c r="J19" s="32">
        <f>Perimeter_15.03.2008!AK50</f>
        <v>0.74031362633077713</v>
      </c>
      <c r="K19" s="32">
        <f t="shared" si="0"/>
        <v>20</v>
      </c>
      <c r="L19" t="s">
        <v>375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s="31" customFormat="1">
      <c r="A20">
        <v>16</v>
      </c>
      <c r="B20" t="s">
        <v>153</v>
      </c>
      <c r="C20" t="s">
        <v>205</v>
      </c>
      <c r="D20" t="s">
        <v>206</v>
      </c>
      <c r="E20" t="s">
        <v>207</v>
      </c>
      <c r="F20" t="s">
        <v>208</v>
      </c>
      <c r="G20">
        <v>9055</v>
      </c>
      <c r="H20" t="s">
        <v>150</v>
      </c>
      <c r="I20" t="s">
        <v>157</v>
      </c>
      <c r="J20" s="32">
        <f>Perimeter_15.03.2008!AK54</f>
        <v>2.0394352056165568</v>
      </c>
      <c r="K20" s="32">
        <f t="shared" si="0"/>
        <v>40.799999999999997</v>
      </c>
      <c r="L20">
        <v>217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s="31" customFormat="1">
      <c r="A21">
        <v>17</v>
      </c>
      <c r="B21" t="s">
        <v>153</v>
      </c>
      <c r="C21" t="s">
        <v>205</v>
      </c>
      <c r="D21" t="s">
        <v>229</v>
      </c>
      <c r="E21" t="s">
        <v>376</v>
      </c>
      <c r="F21" t="s">
        <v>377</v>
      </c>
      <c r="G21">
        <v>9055</v>
      </c>
      <c r="H21" t="s">
        <v>150</v>
      </c>
      <c r="I21" t="s">
        <v>157</v>
      </c>
      <c r="J21" s="32">
        <f>Perimeter_15.03.2008!AK57</f>
        <v>1.7110214048285286</v>
      </c>
      <c r="K21" s="32">
        <f t="shared" si="0"/>
        <v>34.200000000000003</v>
      </c>
      <c r="L21" t="s">
        <v>378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s="31" customFormat="1">
      <c r="A22">
        <v>18</v>
      </c>
      <c r="B22" t="s">
        <v>145</v>
      </c>
      <c r="C22" t="s">
        <v>209</v>
      </c>
      <c r="D22" t="s">
        <v>210</v>
      </c>
      <c r="E22" t="s">
        <v>211</v>
      </c>
      <c r="F22" t="s">
        <v>212</v>
      </c>
      <c r="G22">
        <v>9055</v>
      </c>
      <c r="H22" t="s">
        <v>150</v>
      </c>
      <c r="I22" t="s">
        <v>151</v>
      </c>
      <c r="J22" s="32">
        <f>Perimeter_15.03.2008!AK62</f>
        <v>2.6389506642019147</v>
      </c>
      <c r="K22" s="32">
        <f t="shared" si="0"/>
        <v>52.8</v>
      </c>
      <c r="L22">
        <v>221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s="31" customFormat="1">
      <c r="A23">
        <v>19</v>
      </c>
      <c r="B23" t="s">
        <v>145</v>
      </c>
      <c r="C23" t="s">
        <v>213</v>
      </c>
      <c r="D23" t="s">
        <v>214</v>
      </c>
      <c r="E23" t="s">
        <v>215</v>
      </c>
      <c r="F23" t="s">
        <v>183</v>
      </c>
      <c r="G23">
        <v>9055</v>
      </c>
      <c r="H23" t="s">
        <v>150</v>
      </c>
      <c r="I23" t="s">
        <v>151</v>
      </c>
      <c r="J23" s="32">
        <f>Perimeter_15.03.2008!AK64</f>
        <v>2.0056025047934551</v>
      </c>
      <c r="K23" s="32">
        <f t="shared" si="0"/>
        <v>40.1</v>
      </c>
      <c r="L23">
        <v>222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s="31" customFormat="1">
      <c r="A24">
        <v>20</v>
      </c>
      <c r="B24" t="s">
        <v>165</v>
      </c>
      <c r="C24" t="s">
        <v>216</v>
      </c>
      <c r="D24" t="s">
        <v>217</v>
      </c>
      <c r="E24" t="s">
        <v>218</v>
      </c>
      <c r="F24" t="s">
        <v>219</v>
      </c>
      <c r="G24">
        <v>1213</v>
      </c>
      <c r="H24" t="s">
        <v>220</v>
      </c>
      <c r="I24" t="s">
        <v>175</v>
      </c>
      <c r="J24" s="32">
        <f>Perimeter_15.03.2008!AK66</f>
        <v>1.3159567312153548</v>
      </c>
      <c r="K24" s="32">
        <f t="shared" si="0"/>
        <v>26.3</v>
      </c>
      <c r="L24">
        <v>259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s="31" customFormat="1">
      <c r="A25">
        <v>21</v>
      </c>
      <c r="B25" t="s">
        <v>153</v>
      </c>
      <c r="C25" t="s">
        <v>221</v>
      </c>
      <c r="D25" t="s">
        <v>222</v>
      </c>
      <c r="E25" t="s">
        <v>223</v>
      </c>
      <c r="F25" t="s">
        <v>224</v>
      </c>
      <c r="G25">
        <v>9055</v>
      </c>
      <c r="H25" t="s">
        <v>150</v>
      </c>
      <c r="I25" t="s">
        <v>157</v>
      </c>
      <c r="J25" s="32">
        <f>Perimeter_15.03.2008!AK69</f>
        <v>0.67310834941576836</v>
      </c>
      <c r="K25" s="32">
        <f t="shared" si="0"/>
        <v>20</v>
      </c>
      <c r="L25">
        <v>260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s="31" customFormat="1">
      <c r="A26">
        <v>22</v>
      </c>
      <c r="B26" t="s">
        <v>145</v>
      </c>
      <c r="C26" t="s">
        <v>225</v>
      </c>
      <c r="D26" t="s">
        <v>226</v>
      </c>
      <c r="E26" t="s">
        <v>227</v>
      </c>
      <c r="F26" t="s">
        <v>183</v>
      </c>
      <c r="G26">
        <v>9055</v>
      </c>
      <c r="H26" t="s">
        <v>150</v>
      </c>
      <c r="I26" t="s">
        <v>151</v>
      </c>
      <c r="J26" s="32">
        <f>Perimeter_15.03.2008!AK71</f>
        <v>0.5277901328403829</v>
      </c>
      <c r="K26" s="32">
        <f t="shared" si="0"/>
        <v>20</v>
      </c>
      <c r="L26">
        <v>378</v>
      </c>
      <c r="M26" t="s">
        <v>473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s="31" customFormat="1">
      <c r="A27">
        <v>23</v>
      </c>
      <c r="B27" t="s">
        <v>153</v>
      </c>
      <c r="C27" t="s">
        <v>228</v>
      </c>
      <c r="D27" t="s">
        <v>229</v>
      </c>
      <c r="E27"/>
      <c r="F27" t="s">
        <v>230</v>
      </c>
      <c r="G27">
        <v>8006</v>
      </c>
      <c r="H27" t="s">
        <v>163</v>
      </c>
      <c r="I27" t="s">
        <v>157</v>
      </c>
      <c r="J27" s="32">
        <f>Perimeter_15.03.2008!AK77</f>
        <v>0.5277901328403829</v>
      </c>
      <c r="K27" s="32">
        <f t="shared" si="0"/>
        <v>20</v>
      </c>
      <c r="L27">
        <v>381</v>
      </c>
      <c r="M27" t="s">
        <v>462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s="31" customFormat="1">
      <c r="A28">
        <v>24</v>
      </c>
      <c r="B28" t="s">
        <v>145</v>
      </c>
      <c r="C28" t="s">
        <v>231</v>
      </c>
      <c r="D28" t="s">
        <v>232</v>
      </c>
      <c r="E28" t="s">
        <v>233</v>
      </c>
      <c r="F28" t="s">
        <v>234</v>
      </c>
      <c r="G28">
        <v>9055</v>
      </c>
      <c r="H28" t="s">
        <v>150</v>
      </c>
      <c r="I28" t="s">
        <v>151</v>
      </c>
      <c r="J28" s="32">
        <f>Perimeter_15.03.2008!AK73</f>
        <v>0.5277901328403829</v>
      </c>
      <c r="K28" s="32">
        <f t="shared" si="0"/>
        <v>20</v>
      </c>
      <c r="L28">
        <v>383</v>
      </c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s="31" customFormat="1">
      <c r="A29">
        <v>25</v>
      </c>
      <c r="B29" t="s">
        <v>145</v>
      </c>
      <c r="C29" t="s">
        <v>235</v>
      </c>
      <c r="D29" t="s">
        <v>236</v>
      </c>
      <c r="E29"/>
      <c r="F29" t="s">
        <v>237</v>
      </c>
      <c r="G29">
        <v>9055</v>
      </c>
      <c r="H29" t="s">
        <v>150</v>
      </c>
      <c r="I29" t="s">
        <v>151</v>
      </c>
      <c r="J29" s="32">
        <f>Perimeter_15.03.2008!AK75</f>
        <v>0.5277901328403829</v>
      </c>
      <c r="K29" s="32">
        <f t="shared" si="0"/>
        <v>20</v>
      </c>
      <c r="L29">
        <v>384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s="31" customFormat="1">
      <c r="A30">
        <v>26</v>
      </c>
      <c r="B30" t="s">
        <v>145</v>
      </c>
      <c r="C30" t="s">
        <v>238</v>
      </c>
      <c r="D30" t="s">
        <v>239</v>
      </c>
      <c r="E30" t="s">
        <v>240</v>
      </c>
      <c r="F30" t="s">
        <v>241</v>
      </c>
      <c r="G30">
        <v>9055</v>
      </c>
      <c r="H30" t="s">
        <v>150</v>
      </c>
      <c r="I30" t="s">
        <v>151</v>
      </c>
      <c r="J30" s="32">
        <f>Perimeter_15.03.2008!AK79</f>
        <v>3.296390815434239</v>
      </c>
      <c r="K30" s="32">
        <f t="shared" si="0"/>
        <v>65.900000000000006</v>
      </c>
      <c r="L30">
        <v>388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s="31" customFormat="1">
      <c r="A31">
        <v>27</v>
      </c>
      <c r="B31" t="s">
        <v>165</v>
      </c>
      <c r="C31" t="s">
        <v>388</v>
      </c>
      <c r="D31" t="s">
        <v>469</v>
      </c>
      <c r="E31" t="s">
        <v>389</v>
      </c>
      <c r="F31" t="s">
        <v>390</v>
      </c>
      <c r="G31">
        <v>9532</v>
      </c>
      <c r="H31" t="s">
        <v>391</v>
      </c>
      <c r="I31" t="s">
        <v>175</v>
      </c>
      <c r="J31" s="32">
        <f>Perimeter_15.03.2008!AK82</f>
        <v>6.6501556737888254</v>
      </c>
      <c r="K31" s="32">
        <f t="shared" si="0"/>
        <v>133</v>
      </c>
      <c r="L31">
        <v>421</v>
      </c>
      <c r="M31"/>
      <c r="N31" t="s">
        <v>392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s="31" customFormat="1">
      <c r="A32">
        <v>28</v>
      </c>
      <c r="B32" t="s">
        <v>145</v>
      </c>
      <c r="C32" t="s">
        <v>379</v>
      </c>
      <c r="D32" t="s">
        <v>380</v>
      </c>
      <c r="E32"/>
      <c r="F32" t="s">
        <v>381</v>
      </c>
      <c r="G32">
        <v>9428</v>
      </c>
      <c r="H32" t="s">
        <v>382</v>
      </c>
      <c r="I32" t="s">
        <v>151</v>
      </c>
      <c r="J32" s="32">
        <f>Perimeter_15.03.2008!AK84</f>
        <v>7.4292852752676755</v>
      </c>
      <c r="K32" s="32">
        <f t="shared" si="0"/>
        <v>148.6</v>
      </c>
      <c r="L32" t="s">
        <v>383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256" s="31" customFormat="1">
      <c r="A33">
        <v>29</v>
      </c>
      <c r="B33" t="s">
        <v>153</v>
      </c>
      <c r="C33" t="s">
        <v>242</v>
      </c>
      <c r="D33" t="s">
        <v>243</v>
      </c>
      <c r="E33"/>
      <c r="F33" t="s">
        <v>244</v>
      </c>
      <c r="G33">
        <v>9055</v>
      </c>
      <c r="H33" t="s">
        <v>150</v>
      </c>
      <c r="I33" t="s">
        <v>157</v>
      </c>
      <c r="J33" s="32">
        <f>Perimeter_15.03.2008!AK89</f>
        <v>1.0555802656807658</v>
      </c>
      <c r="K33" s="32">
        <f t="shared" si="0"/>
        <v>21.1</v>
      </c>
      <c r="L33">
        <v>404</v>
      </c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 s="31" customFormat="1">
      <c r="A34">
        <v>30</v>
      </c>
      <c r="B34" t="s">
        <v>384</v>
      </c>
      <c r="C34" t="s">
        <v>69</v>
      </c>
      <c r="D34"/>
      <c r="E34"/>
      <c r="F34" t="s">
        <v>385</v>
      </c>
      <c r="G34">
        <v>9107</v>
      </c>
      <c r="H34" t="s">
        <v>386</v>
      </c>
      <c r="I34" t="s">
        <v>283</v>
      </c>
      <c r="J34" s="32">
        <f>Perimeter_15.03.2008!AK91</f>
        <v>8.370937115859217</v>
      </c>
      <c r="K34" s="32">
        <f t="shared" si="0"/>
        <v>167.4</v>
      </c>
      <c r="L34" t="s">
        <v>387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 s="31" customFormat="1">
      <c r="A35">
        <v>31</v>
      </c>
      <c r="B35" t="s">
        <v>153</v>
      </c>
      <c r="C35" t="s">
        <v>245</v>
      </c>
      <c r="D35" t="s">
        <v>246</v>
      </c>
      <c r="E35" t="s">
        <v>247</v>
      </c>
      <c r="F35" t="s">
        <v>183</v>
      </c>
      <c r="G35">
        <v>9055</v>
      </c>
      <c r="H35" t="s">
        <v>150</v>
      </c>
      <c r="I35" t="s">
        <v>157</v>
      </c>
      <c r="J35" s="32">
        <f>Perimeter_15.03.2008!AK96</f>
        <v>0.5277901328403829</v>
      </c>
      <c r="K35" s="32">
        <f t="shared" si="0"/>
        <v>20</v>
      </c>
      <c r="L35">
        <v>418</v>
      </c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1:256" s="31" customFormat="1">
      <c r="A36">
        <v>32</v>
      </c>
      <c r="B36" t="s">
        <v>165</v>
      </c>
      <c r="C36" t="s">
        <v>248</v>
      </c>
      <c r="D36" t="s">
        <v>249</v>
      </c>
      <c r="E36" t="s">
        <v>250</v>
      </c>
      <c r="F36" t="s">
        <v>251</v>
      </c>
      <c r="G36">
        <v>9055</v>
      </c>
      <c r="H36" t="s">
        <v>150</v>
      </c>
      <c r="I36" t="s">
        <v>175</v>
      </c>
      <c r="J36" s="32">
        <f>Perimeter_15.03.2008!AK98</f>
        <v>0.5277901328403829</v>
      </c>
      <c r="K36" s="32">
        <f t="shared" si="0"/>
        <v>20</v>
      </c>
      <c r="L36">
        <v>427</v>
      </c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1:256" s="31" customFormat="1">
      <c r="A37">
        <v>33</v>
      </c>
      <c r="B37" t="s">
        <v>153</v>
      </c>
      <c r="C37" t="s">
        <v>252</v>
      </c>
      <c r="D37" t="s">
        <v>253</v>
      </c>
      <c r="E37"/>
      <c r="F37" t="s">
        <v>254</v>
      </c>
      <c r="G37">
        <v>9055</v>
      </c>
      <c r="H37" t="s">
        <v>150</v>
      </c>
      <c r="I37" t="s">
        <v>157</v>
      </c>
      <c r="J37" s="32">
        <f>Perimeter_15.03.2008!AK100</f>
        <v>0.5277901328403829</v>
      </c>
      <c r="K37" s="32">
        <f t="shared" si="0"/>
        <v>20</v>
      </c>
      <c r="L37">
        <v>428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 s="31" customFormat="1">
      <c r="A38">
        <v>34</v>
      </c>
      <c r="B38" t="s">
        <v>153</v>
      </c>
      <c r="C38" t="s">
        <v>255</v>
      </c>
      <c r="D38" t="s">
        <v>256</v>
      </c>
      <c r="E38" t="s">
        <v>257</v>
      </c>
      <c r="F38" t="s">
        <v>258</v>
      </c>
      <c r="G38">
        <v>9055</v>
      </c>
      <c r="H38" t="s">
        <v>150</v>
      </c>
      <c r="I38" t="s">
        <v>157</v>
      </c>
      <c r="J38" s="32">
        <f>Perimeter_15.03.2008!AK102</f>
        <v>3.296390815434239</v>
      </c>
      <c r="K38" s="32">
        <f t="shared" si="0"/>
        <v>65.900000000000006</v>
      </c>
      <c r="L38">
        <v>434</v>
      </c>
      <c r="M38" s="160" t="s">
        <v>475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1:256" s="31" customFormat="1">
      <c r="A39">
        <v>35</v>
      </c>
      <c r="B39" t="s">
        <v>165</v>
      </c>
      <c r="C39" t="s">
        <v>259</v>
      </c>
      <c r="D39" t="s">
        <v>260</v>
      </c>
      <c r="E39" t="s">
        <v>261</v>
      </c>
      <c r="F39" t="s">
        <v>262</v>
      </c>
      <c r="G39">
        <v>9552</v>
      </c>
      <c r="H39" t="s">
        <v>170</v>
      </c>
      <c r="I39" t="s">
        <v>175</v>
      </c>
      <c r="J39" s="32">
        <f>Perimeter_15.03.2008!AK105</f>
        <v>3.296390815434239</v>
      </c>
      <c r="K39" s="32">
        <f t="shared" si="0"/>
        <v>65.900000000000006</v>
      </c>
      <c r="L39">
        <v>435</v>
      </c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s="31" customFormat="1">
      <c r="A40">
        <v>36</v>
      </c>
      <c r="B40" t="s">
        <v>153</v>
      </c>
      <c r="C40" t="s">
        <v>263</v>
      </c>
      <c r="D40" t="s">
        <v>264</v>
      </c>
      <c r="E40" t="s">
        <v>265</v>
      </c>
      <c r="F40" t="s">
        <v>266</v>
      </c>
      <c r="G40">
        <v>9055</v>
      </c>
      <c r="H40" t="s">
        <v>150</v>
      </c>
      <c r="I40" t="s">
        <v>157</v>
      </c>
      <c r="J40" s="32">
        <f>Perimeter_15.03.2008!AK108</f>
        <v>1.9000444782253785</v>
      </c>
      <c r="K40" s="32">
        <f t="shared" si="0"/>
        <v>38</v>
      </c>
      <c r="L40">
        <v>444</v>
      </c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 s="31" customFormat="1">
      <c r="A41">
        <v>37</v>
      </c>
      <c r="B41" t="s">
        <v>165</v>
      </c>
      <c r="C41" t="s">
        <v>267</v>
      </c>
      <c r="D41" t="s">
        <v>268</v>
      </c>
      <c r="E41"/>
      <c r="F41" t="s">
        <v>269</v>
      </c>
      <c r="G41">
        <v>9055</v>
      </c>
      <c r="H41" t="s">
        <v>150</v>
      </c>
      <c r="I41" t="s">
        <v>175</v>
      </c>
      <c r="J41" s="32">
        <f>Perimeter_15.03.2008!AK110</f>
        <v>0.5277901328403829</v>
      </c>
      <c r="K41" s="32">
        <f t="shared" si="0"/>
        <v>20</v>
      </c>
      <c r="L41">
        <v>458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 s="31" customFormat="1">
      <c r="A42">
        <v>38</v>
      </c>
      <c r="B42" t="s">
        <v>153</v>
      </c>
      <c r="C42" t="s">
        <v>205</v>
      </c>
      <c r="D42" t="s">
        <v>270</v>
      </c>
      <c r="E42" t="s">
        <v>271</v>
      </c>
      <c r="F42" t="s">
        <v>272</v>
      </c>
      <c r="G42">
        <v>9055</v>
      </c>
      <c r="H42" t="s">
        <v>150</v>
      </c>
      <c r="I42" t="s">
        <v>157</v>
      </c>
      <c r="J42" s="32">
        <f>Perimeter_15.03.2008!AK112</f>
        <v>0.5277901328403829</v>
      </c>
      <c r="K42" s="32">
        <f t="shared" si="0"/>
        <v>20</v>
      </c>
      <c r="L42">
        <v>462</v>
      </c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1:256" s="31" customFormat="1">
      <c r="A43">
        <v>39</v>
      </c>
      <c r="B43" t="s">
        <v>153</v>
      </c>
      <c r="C43" t="s">
        <v>273</v>
      </c>
      <c r="D43" t="s">
        <v>274</v>
      </c>
      <c r="E43"/>
      <c r="F43" t="s">
        <v>275</v>
      </c>
      <c r="G43">
        <v>9055</v>
      </c>
      <c r="H43" t="s">
        <v>150</v>
      </c>
      <c r="I43" t="s">
        <v>157</v>
      </c>
      <c r="J43" s="32">
        <f>Perimeter_15.03.2008!AK114</f>
        <v>0.5277901328403829</v>
      </c>
      <c r="K43" s="32">
        <f t="shared" si="0"/>
        <v>20</v>
      </c>
      <c r="L43">
        <v>463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1:256" s="31" customFormat="1">
      <c r="A44">
        <v>40</v>
      </c>
      <c r="B44" t="s">
        <v>165</v>
      </c>
      <c r="C44" t="s">
        <v>276</v>
      </c>
      <c r="D44" t="s">
        <v>277</v>
      </c>
      <c r="E44" t="s">
        <v>278</v>
      </c>
      <c r="F44" t="s">
        <v>279</v>
      </c>
      <c r="G44">
        <v>9055</v>
      </c>
      <c r="H44" t="s">
        <v>150</v>
      </c>
      <c r="I44" t="s">
        <v>175</v>
      </c>
      <c r="J44" s="32">
        <f>Perimeter_15.03.2008!AK116</f>
        <v>0.5277901328403829</v>
      </c>
      <c r="K44" s="32">
        <f t="shared" si="0"/>
        <v>20</v>
      </c>
      <c r="L44">
        <v>464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pans="1:256" s="31" customFormat="1">
      <c r="A45">
        <v>41</v>
      </c>
      <c r="B45"/>
      <c r="C45" t="s">
        <v>280</v>
      </c>
      <c r="D45"/>
      <c r="E45"/>
      <c r="F45" t="s">
        <v>281</v>
      </c>
      <c r="G45">
        <v>9056</v>
      </c>
      <c r="H45" t="s">
        <v>282</v>
      </c>
      <c r="I45" t="s">
        <v>283</v>
      </c>
      <c r="J45" s="32">
        <f>Perimeter_15.03.2008!AK118</f>
        <v>8.2335260723099744</v>
      </c>
      <c r="K45" s="32">
        <f t="shared" si="0"/>
        <v>164.7</v>
      </c>
      <c r="L45">
        <v>488</v>
      </c>
      <c r="M45" t="s">
        <v>472</v>
      </c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</row>
    <row r="46" spans="1:256" s="31" customFormat="1">
      <c r="A46">
        <v>42</v>
      </c>
      <c r="B46" t="s">
        <v>153</v>
      </c>
      <c r="C46" t="s">
        <v>284</v>
      </c>
      <c r="D46" t="s">
        <v>285</v>
      </c>
      <c r="E46" t="s">
        <v>286</v>
      </c>
      <c r="F46" t="s">
        <v>287</v>
      </c>
      <c r="G46">
        <v>9055</v>
      </c>
      <c r="H46" t="s">
        <v>150</v>
      </c>
      <c r="I46" t="s">
        <v>157</v>
      </c>
      <c r="J46" s="32">
        <f>Perimeter_15.03.2008!AK120</f>
        <v>0.5277901328403829</v>
      </c>
      <c r="K46" s="32">
        <f t="shared" si="0"/>
        <v>20</v>
      </c>
      <c r="L46">
        <v>491</v>
      </c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</row>
    <row r="47" spans="1:256" s="31" customFormat="1">
      <c r="A47">
        <v>43</v>
      </c>
      <c r="B47" t="s">
        <v>153</v>
      </c>
      <c r="C47" t="s">
        <v>288</v>
      </c>
      <c r="D47" t="s">
        <v>289</v>
      </c>
      <c r="E47" t="s">
        <v>240</v>
      </c>
      <c r="F47" t="s">
        <v>290</v>
      </c>
      <c r="G47">
        <v>9055</v>
      </c>
      <c r="H47" t="s">
        <v>150</v>
      </c>
      <c r="I47" t="s">
        <v>157</v>
      </c>
      <c r="J47" s="32">
        <f>Perimeter_15.03.2008!AK122</f>
        <v>0.5277901328403829</v>
      </c>
      <c r="K47" s="32">
        <f t="shared" si="0"/>
        <v>20</v>
      </c>
      <c r="L47">
        <v>492</v>
      </c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pans="1:256" s="31" customFormat="1">
      <c r="A48">
        <v>44</v>
      </c>
      <c r="B48" t="s">
        <v>145</v>
      </c>
      <c r="C48" t="s">
        <v>291</v>
      </c>
      <c r="D48" t="s">
        <v>292</v>
      </c>
      <c r="E48" t="s">
        <v>293</v>
      </c>
      <c r="F48" t="s">
        <v>294</v>
      </c>
      <c r="G48">
        <v>9055</v>
      </c>
      <c r="H48" t="s">
        <v>150</v>
      </c>
      <c r="I48" t="s">
        <v>151</v>
      </c>
      <c r="J48" s="32">
        <f>Perimeter_15.03.2008!AK124</f>
        <v>0.5277901328403829</v>
      </c>
      <c r="K48" s="32">
        <f t="shared" si="0"/>
        <v>20</v>
      </c>
      <c r="L48">
        <v>502</v>
      </c>
      <c r="M48" t="s">
        <v>463</v>
      </c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pans="1:256" s="31" customFormat="1">
      <c r="A49">
        <v>45</v>
      </c>
      <c r="B49" t="s">
        <v>165</v>
      </c>
      <c r="C49" t="s">
        <v>295</v>
      </c>
      <c r="D49" t="s">
        <v>147</v>
      </c>
      <c r="E49"/>
      <c r="F49" t="s">
        <v>296</v>
      </c>
      <c r="G49">
        <v>9055</v>
      </c>
      <c r="H49" t="s">
        <v>150</v>
      </c>
      <c r="I49" t="s">
        <v>175</v>
      </c>
      <c r="J49" s="32">
        <f>Perimeter_15.03.2008!AK126</f>
        <v>0.5277901328403829</v>
      </c>
      <c r="K49" s="32">
        <f t="shared" si="0"/>
        <v>20</v>
      </c>
      <c r="L49">
        <v>536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s="31" customFormat="1">
      <c r="A50">
        <v>46</v>
      </c>
      <c r="B50" t="s">
        <v>153</v>
      </c>
      <c r="C50" t="s">
        <v>154</v>
      </c>
      <c r="D50" t="s">
        <v>297</v>
      </c>
      <c r="E50"/>
      <c r="F50" t="s">
        <v>298</v>
      </c>
      <c r="G50">
        <v>9545</v>
      </c>
      <c r="H50" t="s">
        <v>470</v>
      </c>
      <c r="I50" s="33" t="s">
        <v>157</v>
      </c>
      <c r="J50" s="32">
        <f>Perimeter_15.03.2008!AK128</f>
        <v>1.1381326644672232</v>
      </c>
      <c r="K50" s="32">
        <f t="shared" si="0"/>
        <v>22.8</v>
      </c>
      <c r="L50">
        <v>540</v>
      </c>
      <c r="M50" t="s">
        <v>459</v>
      </c>
      <c r="N50" t="s">
        <v>299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</row>
    <row r="51" spans="1:256" s="31" customFormat="1">
      <c r="A51">
        <v>47</v>
      </c>
      <c r="B51" t="s">
        <v>145</v>
      </c>
      <c r="C51" t="s">
        <v>291</v>
      </c>
      <c r="D51" t="s">
        <v>300</v>
      </c>
      <c r="E51" t="s">
        <v>182</v>
      </c>
      <c r="F51" t="s">
        <v>301</v>
      </c>
      <c r="G51">
        <v>9055</v>
      </c>
      <c r="H51" t="s">
        <v>150</v>
      </c>
      <c r="I51" t="s">
        <v>151</v>
      </c>
      <c r="J51" s="32">
        <f>Perimeter_15.03.2008!AK131</f>
        <v>0.5277901328403829</v>
      </c>
      <c r="K51" s="32">
        <f t="shared" si="0"/>
        <v>20</v>
      </c>
      <c r="L51">
        <v>557</v>
      </c>
      <c r="M51" t="s">
        <v>461</v>
      </c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</row>
    <row r="52" spans="1:256" s="31" customFormat="1" ht="20.25" customHeight="1">
      <c r="A52">
        <v>48</v>
      </c>
      <c r="B52" t="s">
        <v>153</v>
      </c>
      <c r="C52" t="s">
        <v>302</v>
      </c>
      <c r="D52" t="s">
        <v>303</v>
      </c>
      <c r="E52" t="s">
        <v>304</v>
      </c>
      <c r="F52" t="s">
        <v>305</v>
      </c>
      <c r="G52">
        <v>9055</v>
      </c>
      <c r="H52" t="s">
        <v>150</v>
      </c>
      <c r="I52" t="s">
        <v>157</v>
      </c>
      <c r="J52" s="32">
        <f>Perimeter_15.03.2008!AK133</f>
        <v>1.8095094492567474</v>
      </c>
      <c r="K52" s="32">
        <f t="shared" si="0"/>
        <v>36.200000000000003</v>
      </c>
      <c r="L52">
        <v>560</v>
      </c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</row>
    <row r="53" spans="1:256" s="31" customFormat="1">
      <c r="A53">
        <v>49</v>
      </c>
      <c r="B53" t="s">
        <v>145</v>
      </c>
      <c r="C53" t="s">
        <v>306</v>
      </c>
      <c r="D53" t="s">
        <v>307</v>
      </c>
      <c r="E53" t="s">
        <v>308</v>
      </c>
      <c r="F53" t="s">
        <v>309</v>
      </c>
      <c r="G53">
        <v>9055</v>
      </c>
      <c r="H53" t="s">
        <v>150</v>
      </c>
      <c r="I53" t="s">
        <v>151</v>
      </c>
      <c r="J53" s="32">
        <f>Perimeter_15.03.2008!AK136</f>
        <v>1.4433039302806434</v>
      </c>
      <c r="K53" s="32">
        <f t="shared" si="0"/>
        <v>28.9</v>
      </c>
      <c r="L53">
        <v>561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</row>
    <row r="54" spans="1:256" s="31" customFormat="1">
      <c r="A54">
        <v>50</v>
      </c>
      <c r="B54" t="s">
        <v>153</v>
      </c>
      <c r="C54" t="s">
        <v>310</v>
      </c>
      <c r="D54" t="s">
        <v>311</v>
      </c>
      <c r="E54" t="s">
        <v>312</v>
      </c>
      <c r="F54" t="s">
        <v>313</v>
      </c>
      <c r="G54">
        <v>9055</v>
      </c>
      <c r="H54" t="s">
        <v>150</v>
      </c>
      <c r="I54" t="s">
        <v>157</v>
      </c>
      <c r="J54" s="32">
        <f>Perimeter_15.03.2008!AK139</f>
        <v>1.3822696771179592</v>
      </c>
      <c r="K54" s="32">
        <f t="shared" si="0"/>
        <v>27.6</v>
      </c>
      <c r="L54">
        <v>562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1:256" s="31" customFormat="1">
      <c r="A55">
        <v>51</v>
      </c>
      <c r="B55" t="s">
        <v>145</v>
      </c>
      <c r="C55" t="s">
        <v>314</v>
      </c>
      <c r="D55" t="s">
        <v>315</v>
      </c>
      <c r="E55" t="s">
        <v>316</v>
      </c>
      <c r="F55" t="s">
        <v>317</v>
      </c>
      <c r="G55">
        <v>9055</v>
      </c>
      <c r="H55" t="s">
        <v>150</v>
      </c>
      <c r="I55" t="s">
        <v>151</v>
      </c>
      <c r="J55" s="32">
        <f>Perimeter_15.03.2008!AK142</f>
        <v>1.5653724366060113</v>
      </c>
      <c r="K55" s="32">
        <f t="shared" si="0"/>
        <v>31.3</v>
      </c>
      <c r="L55">
        <v>595</v>
      </c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pans="1:256" s="31" customFormat="1">
      <c r="A56">
        <v>52</v>
      </c>
      <c r="B56" t="s">
        <v>145</v>
      </c>
      <c r="C56" t="s">
        <v>318</v>
      </c>
      <c r="D56" t="s">
        <v>319</v>
      </c>
      <c r="E56" t="s">
        <v>320</v>
      </c>
      <c r="F56" t="s">
        <v>321</v>
      </c>
      <c r="G56">
        <v>9055</v>
      </c>
      <c r="H56" t="s">
        <v>150</v>
      </c>
      <c r="I56" t="s">
        <v>151</v>
      </c>
      <c r="J56" s="32">
        <f>Perimeter_15.03.2008!AK145</f>
        <v>1.8095094492567474</v>
      </c>
      <c r="K56" s="32">
        <f t="shared" si="0"/>
        <v>36.200000000000003</v>
      </c>
      <c r="L56">
        <v>608</v>
      </c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</row>
    <row r="57" spans="1:256" s="31" customFormat="1">
      <c r="A57">
        <v>53</v>
      </c>
      <c r="B57" t="s">
        <v>165</v>
      </c>
      <c r="C57" t="s">
        <v>322</v>
      </c>
      <c r="D57" t="s">
        <v>323</v>
      </c>
      <c r="E57" t="s">
        <v>240</v>
      </c>
      <c r="F57" t="s">
        <v>324</v>
      </c>
      <c r="G57">
        <v>9055</v>
      </c>
      <c r="H57" t="s">
        <v>150</v>
      </c>
      <c r="I57" t="s">
        <v>175</v>
      </c>
      <c r="J57" s="32">
        <f>Perimeter_15.03.2008!AK148</f>
        <v>1.0555802656807658</v>
      </c>
      <c r="K57" s="32">
        <f t="shared" si="0"/>
        <v>21.1</v>
      </c>
      <c r="L57">
        <v>620</v>
      </c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  <row r="58" spans="1:256" s="31" customFormat="1">
      <c r="A58">
        <v>54</v>
      </c>
      <c r="B58" t="s">
        <v>153</v>
      </c>
      <c r="C58" t="s">
        <v>393</v>
      </c>
      <c r="D58" t="s">
        <v>471</v>
      </c>
      <c r="E58" t="s">
        <v>394</v>
      </c>
      <c r="F58" t="s">
        <v>395</v>
      </c>
      <c r="G58">
        <v>9055</v>
      </c>
      <c r="H58" t="s">
        <v>150</v>
      </c>
      <c r="I58" t="s">
        <v>157</v>
      </c>
      <c r="J58" s="32">
        <f>Perimeter_15.03.2008!AK150</f>
        <v>1.2466402937689844</v>
      </c>
      <c r="K58" s="32">
        <f t="shared" si="0"/>
        <v>24.9</v>
      </c>
      <c r="L58" t="s">
        <v>426</v>
      </c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</row>
    <row r="59" spans="1:256" s="31" customFormat="1">
      <c r="A59">
        <v>55</v>
      </c>
      <c r="B59" t="s">
        <v>396</v>
      </c>
      <c r="C59" t="s">
        <v>397</v>
      </c>
      <c r="D59"/>
      <c r="E59"/>
      <c r="F59" t="s">
        <v>398</v>
      </c>
      <c r="G59">
        <v>9102</v>
      </c>
      <c r="H59" t="s">
        <v>399</v>
      </c>
      <c r="I59" t="s">
        <v>283</v>
      </c>
      <c r="J59" s="32">
        <f>Perimeter_15.03.2008!AK153</f>
        <v>1.2666963188169192E-2</v>
      </c>
      <c r="K59" s="32">
        <f t="shared" si="0"/>
        <v>20</v>
      </c>
      <c r="L59">
        <v>223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</row>
    <row r="60" spans="1:256" s="31" customFormat="1">
      <c r="A60">
        <v>56</v>
      </c>
      <c r="B60" t="s">
        <v>165</v>
      </c>
      <c r="C60" t="s">
        <v>400</v>
      </c>
      <c r="D60" t="s">
        <v>226</v>
      </c>
      <c r="E60" t="s">
        <v>458</v>
      </c>
      <c r="F60" t="s">
        <v>401</v>
      </c>
      <c r="G60">
        <v>9055</v>
      </c>
      <c r="H60" t="s">
        <v>150</v>
      </c>
      <c r="I60" t="s">
        <v>356</v>
      </c>
      <c r="J60" s="32">
        <f>Perimeter_15.03.2008!AK155</f>
        <v>1.1998429019904706</v>
      </c>
      <c r="K60" s="32">
        <f t="shared" si="0"/>
        <v>24</v>
      </c>
      <c r="L60">
        <v>249</v>
      </c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</row>
    <row r="61" spans="1:256" s="31" customFormat="1">
      <c r="A61">
        <v>57</v>
      </c>
      <c r="B61" t="s">
        <v>431</v>
      </c>
      <c r="C61" t="s">
        <v>432</v>
      </c>
      <c r="D61" t="s">
        <v>433</v>
      </c>
      <c r="E61"/>
      <c r="F61" t="s">
        <v>434</v>
      </c>
      <c r="G61">
        <v>9303</v>
      </c>
      <c r="H61" t="s">
        <v>435</v>
      </c>
      <c r="I61" t="s">
        <v>157</v>
      </c>
      <c r="J61" s="32">
        <f>Perimeter_15.03.2008!AK157</f>
        <v>0.12772521214737267</v>
      </c>
      <c r="K61" s="32">
        <f t="shared" si="0"/>
        <v>20</v>
      </c>
      <c r="L61" t="s">
        <v>427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</row>
    <row r="62" spans="1:256" s="31" customFormat="1">
      <c r="A62">
        <v>58</v>
      </c>
      <c r="B62" t="s">
        <v>402</v>
      </c>
      <c r="C62" t="s">
        <v>403</v>
      </c>
      <c r="D62"/>
      <c r="E62"/>
      <c r="F62" t="s">
        <v>404</v>
      </c>
      <c r="G62">
        <v>8610</v>
      </c>
      <c r="H62" t="s">
        <v>405</v>
      </c>
      <c r="I62" t="s">
        <v>406</v>
      </c>
      <c r="J62" s="32">
        <f>Perimeter_15.03.2008!AK160</f>
        <v>0.84763095334165506</v>
      </c>
      <c r="K62" s="32">
        <f t="shared" si="0"/>
        <v>20</v>
      </c>
      <c r="L62" t="s">
        <v>425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</row>
    <row r="63" spans="1:256" s="31" customFormat="1">
      <c r="A63">
        <v>59</v>
      </c>
      <c r="B63" t="s">
        <v>145</v>
      </c>
      <c r="C63" t="s">
        <v>436</v>
      </c>
      <c r="D63" t="s">
        <v>417</v>
      </c>
      <c r="E63" t="s">
        <v>437</v>
      </c>
      <c r="F63" t="s">
        <v>438</v>
      </c>
      <c r="G63">
        <v>9043</v>
      </c>
      <c r="H63" t="s">
        <v>439</v>
      </c>
      <c r="I63" t="s">
        <v>151</v>
      </c>
      <c r="J63" s="32">
        <f>Perimeter_15.03.2008!AK163</f>
        <v>0.56367986187352892</v>
      </c>
      <c r="K63" s="32">
        <f t="shared" si="0"/>
        <v>20</v>
      </c>
      <c r="L63" t="s">
        <v>440</v>
      </c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</row>
    <row r="64" spans="1:256" s="31" customFormat="1">
      <c r="A64">
        <v>60</v>
      </c>
      <c r="B64" t="s">
        <v>153</v>
      </c>
      <c r="C64" t="s">
        <v>184</v>
      </c>
      <c r="D64" t="s">
        <v>264</v>
      </c>
      <c r="E64" t="s">
        <v>407</v>
      </c>
      <c r="F64" t="s">
        <v>408</v>
      </c>
      <c r="G64">
        <v>9055</v>
      </c>
      <c r="H64" t="s">
        <v>150</v>
      </c>
      <c r="I64" t="s">
        <v>157</v>
      </c>
      <c r="J64" s="32">
        <f>Perimeter_15.03.2008!AK166</f>
        <v>0.3050626967817413</v>
      </c>
      <c r="K64" s="32">
        <f t="shared" si="0"/>
        <v>20</v>
      </c>
      <c r="L64">
        <v>572</v>
      </c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</row>
    <row r="65" spans="1:256" s="31" customFormat="1">
      <c r="A65">
        <v>61</v>
      </c>
      <c r="B65" t="s">
        <v>153</v>
      </c>
      <c r="C65" t="s">
        <v>409</v>
      </c>
      <c r="D65" t="s">
        <v>410</v>
      </c>
      <c r="E65" t="s">
        <v>411</v>
      </c>
      <c r="F65" t="s">
        <v>412</v>
      </c>
      <c r="G65">
        <v>9055</v>
      </c>
      <c r="H65" t="s">
        <v>150</v>
      </c>
      <c r="I65" t="s">
        <v>157</v>
      </c>
      <c r="J65" s="32">
        <f>Perimeter_15.03.2008!AK168</f>
        <v>2.0056025047934554E-2</v>
      </c>
      <c r="K65" s="32">
        <f t="shared" si="0"/>
        <v>20</v>
      </c>
      <c r="L65">
        <v>269</v>
      </c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</row>
    <row r="66" spans="1:256" s="31" customFormat="1">
      <c r="A66">
        <v>62</v>
      </c>
      <c r="B66" t="s">
        <v>413</v>
      </c>
      <c r="C66" t="s">
        <v>414</v>
      </c>
      <c r="D66"/>
      <c r="E66"/>
      <c r="F66" t="s">
        <v>415</v>
      </c>
      <c r="G66">
        <v>8302</v>
      </c>
      <c r="H66" t="s">
        <v>416</v>
      </c>
      <c r="I66" t="s">
        <v>283</v>
      </c>
      <c r="J66" s="32">
        <f>Perimeter_15.03.2008!AK170</f>
        <v>0.84763095334165506</v>
      </c>
      <c r="K66" s="32">
        <f t="shared" si="0"/>
        <v>20</v>
      </c>
      <c r="L66">
        <v>271</v>
      </c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</row>
    <row r="67" spans="1:256" s="31" customFormat="1">
      <c r="A67">
        <v>63</v>
      </c>
      <c r="B67"/>
      <c r="C67"/>
      <c r="D67"/>
      <c r="E67"/>
      <c r="F67"/>
      <c r="G67"/>
      <c r="H67"/>
      <c r="I67"/>
      <c r="J67" s="32">
        <f>Perimeter_15.03.2008!AK172</f>
        <v>0</v>
      </c>
      <c r="K67" s="32"/>
      <c r="L67"/>
      <c r="M67"/>
      <c r="N67" t="s">
        <v>441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pans="1:256" s="31" customFormat="1">
      <c r="A68">
        <v>64</v>
      </c>
      <c r="B68" t="s">
        <v>145</v>
      </c>
      <c r="C68" t="s">
        <v>428</v>
      </c>
      <c r="D68" t="s">
        <v>429</v>
      </c>
      <c r="E68" t="s">
        <v>430</v>
      </c>
      <c r="F68" t="s">
        <v>468</v>
      </c>
      <c r="G68">
        <v>9056</v>
      </c>
      <c r="H68" t="s">
        <v>282</v>
      </c>
      <c r="I68" t="s">
        <v>151</v>
      </c>
      <c r="J68" s="32">
        <f>Perimeter_15.03.2008!AK175</f>
        <v>6.2807025808005568E-2</v>
      </c>
      <c r="K68" s="32">
        <f t="shared" si="0"/>
        <v>20</v>
      </c>
      <c r="L68">
        <v>88</v>
      </c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</row>
    <row r="69" spans="1:256" s="31" customFormat="1">
      <c r="A69">
        <v>65</v>
      </c>
      <c r="B69" t="s">
        <v>101</v>
      </c>
      <c r="C69" t="s">
        <v>418</v>
      </c>
      <c r="D69"/>
      <c r="E69"/>
      <c r="F69" t="s">
        <v>419</v>
      </c>
      <c r="G69">
        <v>9055</v>
      </c>
      <c r="H69" t="s">
        <v>150</v>
      </c>
      <c r="I69" t="s">
        <v>283</v>
      </c>
      <c r="J69" s="32">
        <f>Perimeter_15.03.2008!AK177</f>
        <v>0</v>
      </c>
      <c r="K69" s="32">
        <f t="shared" si="0"/>
        <v>20</v>
      </c>
      <c r="L69"/>
      <c r="M69" s="160" t="s">
        <v>474</v>
      </c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</row>
    <row r="70" spans="1:256" s="31" customFormat="1">
      <c r="A70">
        <v>66</v>
      </c>
      <c r="B70" t="s">
        <v>102</v>
      </c>
      <c r="C70" t="s">
        <v>420</v>
      </c>
      <c r="D70"/>
      <c r="E70"/>
      <c r="F70" t="s">
        <v>421</v>
      </c>
      <c r="G70">
        <v>9055</v>
      </c>
      <c r="H70" t="s">
        <v>150</v>
      </c>
      <c r="I70" t="s">
        <v>283</v>
      </c>
      <c r="J70" s="32">
        <f>Perimeter_15.03.2008!AK179</f>
        <v>0</v>
      </c>
      <c r="K70" s="32">
        <v>0</v>
      </c>
      <c r="L70"/>
      <c r="M70"/>
      <c r="N70" s="33" t="s">
        <v>454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</row>
    <row r="71" spans="1:256" s="31" customFormat="1">
      <c r="A71">
        <v>67</v>
      </c>
      <c r="B71" t="s">
        <v>145</v>
      </c>
      <c r="C71" t="s">
        <v>325</v>
      </c>
      <c r="D71" t="s">
        <v>326</v>
      </c>
      <c r="E71" t="s">
        <v>327</v>
      </c>
      <c r="F71" t="s">
        <v>328</v>
      </c>
      <c r="G71">
        <v>9055</v>
      </c>
      <c r="H71" t="s">
        <v>150</v>
      </c>
      <c r="I71" t="s">
        <v>466</v>
      </c>
      <c r="J71" s="32">
        <f>Perimeter_15.03.2008!AK181</f>
        <v>0.5277901328403829</v>
      </c>
      <c r="K71" s="32">
        <f t="shared" ref="K71:K81" si="1">ROUND(IF(J71*$L$1&lt;$L$2,$L$2,J71*$L$1),1)</f>
        <v>20</v>
      </c>
      <c r="L71">
        <v>646</v>
      </c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</row>
    <row r="72" spans="1:256" s="31" customFormat="1">
      <c r="A72">
        <v>68</v>
      </c>
      <c r="B72" t="s">
        <v>145</v>
      </c>
      <c r="C72" t="s">
        <v>329</v>
      </c>
      <c r="D72" t="s">
        <v>330</v>
      </c>
      <c r="E72" t="s">
        <v>331</v>
      </c>
      <c r="F72" t="s">
        <v>332</v>
      </c>
      <c r="G72">
        <v>9055</v>
      </c>
      <c r="H72" t="s">
        <v>150</v>
      </c>
      <c r="I72" t="s">
        <v>151</v>
      </c>
      <c r="J72" s="32">
        <f>Perimeter_15.03.2008!AK183</f>
        <v>0.5277901328403829</v>
      </c>
      <c r="K72" s="32">
        <f t="shared" si="1"/>
        <v>20</v>
      </c>
      <c r="L72">
        <v>647</v>
      </c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</row>
    <row r="73" spans="1:256" s="31" customFormat="1">
      <c r="A73">
        <v>69</v>
      </c>
      <c r="B73" t="s">
        <v>145</v>
      </c>
      <c r="C73" t="s">
        <v>333</v>
      </c>
      <c r="D73" t="s">
        <v>334</v>
      </c>
      <c r="E73" t="s">
        <v>335</v>
      </c>
      <c r="F73" t="s">
        <v>336</v>
      </c>
      <c r="G73">
        <v>9055</v>
      </c>
      <c r="H73" t="s">
        <v>150</v>
      </c>
      <c r="I73" t="s">
        <v>151</v>
      </c>
      <c r="J73" s="32">
        <f>Perimeter_15.03.2008!AK185</f>
        <v>0.5277901328403829</v>
      </c>
      <c r="K73" s="32">
        <f t="shared" si="1"/>
        <v>20</v>
      </c>
      <c r="L73">
        <v>648</v>
      </c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</row>
    <row r="74" spans="1:256" s="31" customFormat="1">
      <c r="A74">
        <v>70</v>
      </c>
      <c r="B74" t="s">
        <v>145</v>
      </c>
      <c r="C74" t="s">
        <v>337</v>
      </c>
      <c r="D74" t="s">
        <v>338</v>
      </c>
      <c r="E74" t="s">
        <v>339</v>
      </c>
      <c r="F74" t="s">
        <v>340</v>
      </c>
      <c r="G74">
        <v>9055</v>
      </c>
      <c r="H74" t="s">
        <v>150</v>
      </c>
      <c r="I74" t="s">
        <v>151</v>
      </c>
      <c r="J74" s="32">
        <f>Perimeter_15.03.2008!AK187</f>
        <v>0.5277901328403829</v>
      </c>
      <c r="K74" s="32">
        <f t="shared" si="1"/>
        <v>20</v>
      </c>
      <c r="L74">
        <v>649</v>
      </c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</row>
    <row r="75" spans="1:256" s="31" customFormat="1">
      <c r="A75">
        <v>71</v>
      </c>
      <c r="B75" t="s">
        <v>145</v>
      </c>
      <c r="C75" t="s">
        <v>341</v>
      </c>
      <c r="D75" t="s">
        <v>342</v>
      </c>
      <c r="E75" t="s">
        <v>343</v>
      </c>
      <c r="F75" t="s">
        <v>344</v>
      </c>
      <c r="G75">
        <v>9055</v>
      </c>
      <c r="H75" t="s">
        <v>150</v>
      </c>
      <c r="I75" t="s">
        <v>151</v>
      </c>
      <c r="J75" s="32">
        <f>Perimeter_15.03.2008!AK189</f>
        <v>0.5277901328403829</v>
      </c>
      <c r="K75" s="32">
        <f t="shared" si="1"/>
        <v>20</v>
      </c>
      <c r="L75">
        <v>650</v>
      </c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</row>
    <row r="76" spans="1:256" s="31" customFormat="1">
      <c r="A76">
        <v>72</v>
      </c>
      <c r="B76" t="s">
        <v>345</v>
      </c>
      <c r="C76" t="s">
        <v>346</v>
      </c>
      <c r="D76"/>
      <c r="E76"/>
      <c r="F76" t="s">
        <v>347</v>
      </c>
      <c r="G76">
        <v>9055</v>
      </c>
      <c r="H76" t="s">
        <v>150</v>
      </c>
      <c r="I76" t="s">
        <v>348</v>
      </c>
      <c r="J76" s="32">
        <f>Perimeter_15.03.2008!AK191</f>
        <v>0.5277901328403829</v>
      </c>
      <c r="K76" s="32">
        <f t="shared" si="1"/>
        <v>20</v>
      </c>
      <c r="L76">
        <v>651</v>
      </c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</row>
    <row r="77" spans="1:256" s="31" customFormat="1">
      <c r="A77">
        <v>73</v>
      </c>
      <c r="B77" t="s">
        <v>145</v>
      </c>
      <c r="C77" t="s">
        <v>349</v>
      </c>
      <c r="D77" t="s">
        <v>350</v>
      </c>
      <c r="E77" t="s">
        <v>351</v>
      </c>
      <c r="F77" t="s">
        <v>352</v>
      </c>
      <c r="G77">
        <v>9055</v>
      </c>
      <c r="H77" t="s">
        <v>150</v>
      </c>
      <c r="I77" t="s">
        <v>151</v>
      </c>
      <c r="J77" s="32">
        <f>Perimeter_15.03.2008!AK193</f>
        <v>0.5277901328403829</v>
      </c>
      <c r="K77" s="32">
        <f t="shared" si="1"/>
        <v>20</v>
      </c>
      <c r="L77">
        <v>652</v>
      </c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</row>
    <row r="78" spans="1:256" s="31" customFormat="1">
      <c r="A78">
        <v>74</v>
      </c>
      <c r="B78" t="s">
        <v>165</v>
      </c>
      <c r="C78" t="s">
        <v>353</v>
      </c>
      <c r="D78" t="s">
        <v>354</v>
      </c>
      <c r="E78"/>
      <c r="F78" t="s">
        <v>355</v>
      </c>
      <c r="G78">
        <v>9055</v>
      </c>
      <c r="H78" t="s">
        <v>150</v>
      </c>
      <c r="I78" t="s">
        <v>356</v>
      </c>
      <c r="J78" s="32">
        <f>Perimeter_15.03.2008!AK195</f>
        <v>0.5277901328403829</v>
      </c>
      <c r="K78" s="32">
        <f t="shared" si="1"/>
        <v>20</v>
      </c>
      <c r="L78">
        <v>654</v>
      </c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</row>
    <row r="79" spans="1:256" s="31" customFormat="1">
      <c r="A79">
        <v>75</v>
      </c>
      <c r="B79" t="s">
        <v>153</v>
      </c>
      <c r="C79" t="s">
        <v>357</v>
      </c>
      <c r="D79" t="s">
        <v>358</v>
      </c>
      <c r="E79"/>
      <c r="F79" t="s">
        <v>359</v>
      </c>
      <c r="G79">
        <v>9055</v>
      </c>
      <c r="H79" t="s">
        <v>150</v>
      </c>
      <c r="I79" t="s">
        <v>157</v>
      </c>
      <c r="J79" s="32">
        <f>Perimeter_15.03.2008!AK197</f>
        <v>0.5277901328403829</v>
      </c>
      <c r="K79" s="32">
        <f t="shared" si="1"/>
        <v>20</v>
      </c>
      <c r="L79">
        <v>655</v>
      </c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</row>
    <row r="80" spans="1:256" s="31" customFormat="1">
      <c r="A80">
        <v>76</v>
      </c>
      <c r="B80" t="s">
        <v>360</v>
      </c>
      <c r="C80" t="s">
        <v>361</v>
      </c>
      <c r="D80"/>
      <c r="E80"/>
      <c r="F80" t="s">
        <v>362</v>
      </c>
      <c r="G80">
        <v>9055</v>
      </c>
      <c r="H80" t="s">
        <v>150</v>
      </c>
      <c r="I80" t="s">
        <v>363</v>
      </c>
      <c r="J80" s="32">
        <f>Perimeter_15.03.2008!AK199</f>
        <v>0.5277901328403829</v>
      </c>
      <c r="K80" s="32">
        <f t="shared" si="1"/>
        <v>20</v>
      </c>
      <c r="L80">
        <v>656</v>
      </c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</row>
    <row r="81" spans="1:256" s="31" customFormat="1">
      <c r="A81">
        <v>77</v>
      </c>
      <c r="B81" t="s">
        <v>145</v>
      </c>
      <c r="C81" t="s">
        <v>364</v>
      </c>
      <c r="D81" t="s">
        <v>365</v>
      </c>
      <c r="E81" t="s">
        <v>366</v>
      </c>
      <c r="F81" t="s">
        <v>367</v>
      </c>
      <c r="G81">
        <v>9056</v>
      </c>
      <c r="H81" t="s">
        <v>282</v>
      </c>
      <c r="I81" t="s">
        <v>151</v>
      </c>
      <c r="J81" s="32">
        <f>Perimeter_15.03.2008!AK201</f>
        <v>6.8190485162977488E-3</v>
      </c>
      <c r="K81" s="32">
        <f t="shared" si="1"/>
        <v>20</v>
      </c>
      <c r="L81">
        <v>657</v>
      </c>
      <c r="M81" t="s">
        <v>465</v>
      </c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</row>
    <row r="82" spans="1:256" s="31" customFormat="1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</row>
    <row r="83" spans="1:256" s="31" customFormat="1">
      <c r="A83"/>
      <c r="B83" s="33" t="s">
        <v>17</v>
      </c>
      <c r="C83"/>
      <c r="D83"/>
      <c r="E83"/>
      <c r="F83"/>
      <c r="G83"/>
      <c r="H83"/>
      <c r="I83"/>
      <c r="J83" s="32">
        <f>SUM(J5:J82)</f>
        <v>99.999999999999901</v>
      </c>
      <c r="K83" s="32">
        <f>SUM(K5:K82)</f>
        <v>2471.4</v>
      </c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</row>
    <row r="84" spans="1:256" s="31" customFormat="1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</row>
    <row r="85" spans="1:256" s="29" customForma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</row>
    <row r="86" spans="1:256" s="29" customFormat="1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Perimeter_15.03.2008</vt:lpstr>
      <vt:lpstr>Adressen</vt:lpstr>
      <vt:lpstr>Adressen!Druckbereich</vt:lpstr>
      <vt:lpstr>Perimeter_15.03.2008!Druckbereich</vt:lpstr>
      <vt:lpstr>Perimeter_15.03.2008!Drucktitel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Finanzdirektion Appenzell A.Rh</dc:creator>
  <cp:lastModifiedBy>Lukas Joller</cp:lastModifiedBy>
  <cp:lastPrinted>2008-03-16T16:23:56Z</cp:lastPrinted>
  <dcterms:created xsi:type="dcterms:W3CDTF">2000-03-23T14:43:59Z</dcterms:created>
  <dcterms:modified xsi:type="dcterms:W3CDTF">2008-04-05T12:50:36Z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808584947</vt:i4>
  </property>
  <property fmtid="{D5CDD505-2E9C-101B-9397-08002B2CF9AE}" pid="3" name="_EmailSubject">
    <vt:lpwstr>FLG Steig</vt:lpwstr>
  </property>
  <property fmtid="{D5CDD505-2E9C-101B-9397-08002B2CF9AE}" pid="4" name="_AuthorEmail">
    <vt:lpwstr>Peter.Raschle@ld.ar.ch</vt:lpwstr>
  </property>
  <property fmtid="{D5CDD505-2E9C-101B-9397-08002B2CF9AE}" pid="5" name="_AuthorEmailDisplayName">
    <vt:lpwstr>Raschle Peter</vt:lpwstr>
  </property>
  <property fmtid="{D5CDD505-2E9C-101B-9397-08002B2CF9AE}" pid="6" name="_ReviewingToolsShownOnce">
    <vt:lpwstr/>
  </property>
</Properties>
</file>